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1" activeTab="11"/>
  </bookViews>
  <sheets>
    <sheet name="№1" sheetId="1" state="hidden" r:id="rId1"/>
    <sheet name="№ 1" sheetId="2" r:id="rId2"/>
    <sheet name="№2" sheetId="3" r:id="rId3"/>
    <sheet name="№3" sheetId="4" r:id="rId4"/>
    <sheet name="№4" sheetId="5" r:id="rId5"/>
    <sheet name="№5" sheetId="6" r:id="rId6"/>
    <sheet name="№6" sheetId="7" r:id="rId7"/>
    <sheet name="№8" sheetId="8" state="hidden" r:id="rId8"/>
    <sheet name="№7" sheetId="9" r:id="rId9"/>
    <sheet name="№ 8" sheetId="10" r:id="rId10"/>
    <sheet name="№9" sheetId="11" r:id="rId11"/>
    <sheet name="№10" sheetId="12" r:id="rId12"/>
    <sheet name="Лист1" sheetId="13" state="hidden" r:id="rId13"/>
  </sheets>
  <definedNames>
    <definedName name="Z_4F3F96C3_7B8B_440F_A7C0_DFFBDC784942_.wvu.FilterData" localSheetId="5" hidden="1">'№5'!#REF!</definedName>
    <definedName name="Z_6CB88F76_ADF1_43EB_B8FB_32CF6D2656A6_.wvu.Cols" localSheetId="5" hidden="1">'№5'!#REF!</definedName>
    <definedName name="Z_6CB88F76_ADF1_43EB_B8FB_32CF6D2656A6_.wvu.FilterData" localSheetId="5" hidden="1">'№5'!$A$11:$G$299</definedName>
    <definedName name="Z_6CB88F76_ADF1_43EB_B8FB_32CF6D2656A6_.wvu.PrintArea" localSheetId="5" hidden="1">'№5'!#REF!</definedName>
    <definedName name="Z_7BCFB845_C80C_48FE_B4FE_79B4B69115F3_.wvu.FilterData" localSheetId="5" hidden="1">'№5'!#REF!</definedName>
    <definedName name="Z_7D67130F_5829_47C5_93DE_738E8D41F162_.wvu.FilterData" localSheetId="5" hidden="1">'№5'!#REF!</definedName>
    <definedName name="Z_8E2E7D81_C767_11D8_A2FD_006098EF8B30_.wvu.Cols" localSheetId="5" hidden="1">'№5'!#REF!</definedName>
    <definedName name="Z_8E2E7D81_C767_11D8_A2FD_006098EF8B30_.wvu.FilterData" localSheetId="5" hidden="1">'№5'!$A$11:$G$299</definedName>
    <definedName name="Z_8E2E7D81_C767_11D8_A2FD_006098EF8B30_.wvu.PrintArea" localSheetId="5" hidden="1">'№5'!#REF!</definedName>
    <definedName name="Z_AAB63AD1_4FE4_4C7A_A62E_5A604C03BF55_.wvu.FilterData" localSheetId="5" hidden="1">'№5'!#REF!</definedName>
    <definedName name="Z_C231806E_9211_4D8F_9EB3_1A15C537C808_.wvu.FilterData" localSheetId="5" hidden="1">'№5'!#REF!</definedName>
    <definedName name="Z_D05021AF_1DB5_4AD7_B085_4CD71612CDB6_.wvu.FilterData" localSheetId="5" hidden="1">'№5'!#REF!</definedName>
    <definedName name="Z_D5E1AF6B_71F1_4B33_880B_72787157ADA9_.wvu.Cols" localSheetId="5" hidden="1">'№5'!#REF!,'№5'!#REF!</definedName>
    <definedName name="Z_D5E1AF6B_71F1_4B33_880B_72787157ADA9_.wvu.FilterData" localSheetId="5" hidden="1">'№5'!#REF!</definedName>
    <definedName name="Z_D5E1AF6B_71F1_4B33_880B_72787157ADA9_.wvu.PrintArea" localSheetId="5" hidden="1">'№5'!#REF!</definedName>
    <definedName name="Z_E2E14CAC_FED5_4087_B580_6F7DEE9C9BA1_.wvu.FilterData" localSheetId="5" hidden="1">'№5'!#REF!</definedName>
    <definedName name="Z_EF5A4981_C8E4_11D8_A2FC_006098EF8BA8_.wvu.Cols" localSheetId="5" hidden="1">'№5'!#REF!</definedName>
    <definedName name="Z_EF5A4981_C8E4_11D8_A2FC_006098EF8BA8_.wvu.PrintArea" localSheetId="5" hidden="1">'№5'!#REF!</definedName>
    <definedName name="Z_EF5A4981_C8E4_11D8_A2FC_006098EF8BA8_.wvu.PrintTitles" localSheetId="5" hidden="1">'№5'!$12:$12</definedName>
    <definedName name="Z_EFA5B1DC_5497_4E2C_A2B5_ED756C88CC7C_.wvu.Cols" localSheetId="5" hidden="1">'№5'!#REF!</definedName>
    <definedName name="Z_EFA5B1DC_5497_4E2C_A2B5_ED756C88CC7C_.wvu.FilterData" localSheetId="5" hidden="1">'№5'!#REF!</definedName>
    <definedName name="_xlnm.Print_Titles" localSheetId="2">'№2'!$14:$15</definedName>
    <definedName name="_xlnm.Print_Titles" localSheetId="5">'№5'!$12:$14</definedName>
    <definedName name="_xlnm.Print_Area" localSheetId="1">'№ 1'!$A$1:$C$58</definedName>
    <definedName name="_xlnm.Print_Area" localSheetId="0">'№1'!$A$1:$C$115</definedName>
    <definedName name="_xlnm.Print_Area" localSheetId="2">'№2'!$A$1:$C$45</definedName>
    <definedName name="_xlnm.Print_Area" localSheetId="3">'№3'!$A$1:$I$208</definedName>
    <definedName name="_xlnm.Print_Area" localSheetId="4">'№4'!$A$2:$E$325</definedName>
    <definedName name="_xlnm.Print_Area" localSheetId="5">'№5'!$A$1:$I$327</definedName>
    <definedName name="_xlnm.Print_Area" localSheetId="6">'№6'!$A$1:$C$31</definedName>
  </definedNames>
  <calcPr fullCalcOnLoad="1"/>
</workbook>
</file>

<file path=xl/sharedStrings.xml><?xml version="1.0" encoding="utf-8"?>
<sst xmlns="http://schemas.openxmlformats.org/spreadsheetml/2006/main" count="2934" uniqueCount="869">
  <si>
    <t>1 16 18050 10 0000 140</t>
  </si>
  <si>
    <t>Денежные взыскания (штрафы) за нарушение бюджетного законодательства (в части бюджетов поселений)</t>
  </si>
  <si>
    <t>240</t>
  </si>
  <si>
    <t>00</t>
  </si>
  <si>
    <t>Глава муниципального образования</t>
  </si>
  <si>
    <t>7955900</t>
  </si>
  <si>
    <t xml:space="preserve">МЦП "Антикризисные меры в ЖКХ"
</t>
  </si>
  <si>
    <t>МДЦП "Софинансирование КЦП Развитие водоснабжения сельских населенных пунктов КК на 2008-2012 годы"</t>
  </si>
  <si>
    <t>Код</t>
  </si>
  <si>
    <t>Наименование дохода</t>
  </si>
  <si>
    <t>Сумма</t>
  </si>
  <si>
    <t>1 00 00000 00 0000 000</t>
  </si>
  <si>
    <t>2 00 00000 00 0000 000</t>
  </si>
  <si>
    <t>Безвозмездные поступления</t>
  </si>
  <si>
    <t>Всего доходов</t>
  </si>
  <si>
    <t>1 11 05035 10 0000 120</t>
  </si>
  <si>
    <t>Код бюджетной классификации Российской Федерации</t>
  </si>
  <si>
    <t>Наименование администратора доходов и источников финансирования дефицита бюджета поселения</t>
  </si>
  <si>
    <t xml:space="preserve">доходов и источников финансирования 
дефицита 
бюджета поселения
</t>
  </si>
  <si>
    <t>1 08 04020 01 0000 110</t>
  </si>
  <si>
    <t xml:space="preserve">1 11 05035 10 0000 120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</si>
  <si>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</si>
  <si>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1 11 09045 10 0000 120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</si>
  <si>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</si>
  <si>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Налоговые и неналоговые    доходы</t>
  </si>
  <si>
    <t>1 01 02000 01 0000 110</t>
  </si>
  <si>
    <t>1 05 03000 01 0000 110</t>
  </si>
  <si>
    <t>1 06 01030 10 0000 110</t>
  </si>
  <si>
    <t>1 06 04000 02 0000 110</t>
  </si>
  <si>
    <t>Транспортный налог</t>
  </si>
  <si>
    <t>1 06 06000 00 0000 110</t>
  </si>
  <si>
    <t>2 18 05030 10 0000 151</t>
  </si>
  <si>
    <t>Доходы бюджетов поселений от возврата остатков субсидий и субвенций и иных МБТ, имеющих целевое назначение, прошлых лет из бюджетов МР</t>
  </si>
  <si>
    <t>1 15 02050 10 0000 140</t>
  </si>
  <si>
    <t>(руб. коп.)</t>
  </si>
  <si>
    <t>№ п/п</t>
  </si>
  <si>
    <t>Коды бюджетной классификации</t>
  </si>
  <si>
    <t>Раздел</t>
  </si>
  <si>
    <t>Целевая статья</t>
  </si>
  <si>
    <t>5</t>
  </si>
  <si>
    <t>6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</si>
  <si>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</si>
  <si>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</si>
  <si>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</si>
  <si>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</si>
  <si>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</si>
  <si>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05</t>
  </si>
  <si>
    <t>07</t>
  </si>
  <si>
    <t>Прочие расходы</t>
  </si>
  <si>
    <t>013</t>
  </si>
  <si>
    <t>12</t>
  </si>
  <si>
    <t>11</t>
  </si>
  <si>
    <t>Другие общегосударственные вопросы</t>
  </si>
  <si>
    <t>13</t>
  </si>
  <si>
    <t>14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</si>
  <si>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</si>
  <si>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</si>
  <si>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</si>
  <si>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</si>
  <si>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</si>
  <si>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</si>
  <si>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</si>
  <si>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</si>
  <si>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</si>
  <si>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7950000</t>
  </si>
  <si>
    <t>003</t>
  </si>
  <si>
    <t>Жилищно-коммунальное хозяйство</t>
  </si>
  <si>
    <t>Коммунальное хозяйство</t>
  </si>
  <si>
    <t>Бюджетные инвестиции</t>
  </si>
  <si>
    <t>Целевые программы муниципальных образований</t>
  </si>
  <si>
    <t>Благоустройство</t>
  </si>
  <si>
    <t>Образование</t>
  </si>
  <si>
    <t>08</t>
  </si>
  <si>
    <t>Культура</t>
  </si>
  <si>
    <t>Физическая культура и спорт</t>
  </si>
  <si>
    <t>Физкультурно-оздоровительная работа и спортивные мероприятия</t>
  </si>
  <si>
    <t>Субсидии юридическим лицам</t>
  </si>
  <si>
    <t>006</t>
  </si>
  <si>
    <t xml:space="preserve">№ п/п </t>
  </si>
  <si>
    <t xml:space="preserve">Наименование </t>
  </si>
  <si>
    <t>Вед</t>
  </si>
  <si>
    <t>Подраздел</t>
  </si>
  <si>
    <t>Вид расхода</t>
  </si>
  <si>
    <t>7</t>
  </si>
  <si>
    <t xml:space="preserve">ВСЕГО </t>
  </si>
  <si>
    <t>Обслуживание государственного и муниципального долга</t>
  </si>
  <si>
    <t>0900201</t>
  </si>
  <si>
    <t>2.</t>
  </si>
  <si>
    <t>3.</t>
  </si>
  <si>
    <t>7957000</t>
  </si>
  <si>
    <t>4.</t>
  </si>
  <si>
    <t>Мероприятия по землеустройству и землепользованию</t>
  </si>
  <si>
    <t>Ведомственные целевые программы</t>
  </si>
  <si>
    <t>5240000</t>
  </si>
  <si>
    <t>5226406</t>
  </si>
  <si>
    <t>ДЦП "Жилище"</t>
  </si>
  <si>
    <t>7952400</t>
  </si>
  <si>
    <t>ДЦП "Жилище" подпрограмма "Проектирование и строительство малоэтажных быстровозводимых жилых домов"</t>
  </si>
  <si>
    <t>7952401</t>
  </si>
  <si>
    <t xml:space="preserve">Мероприятия по развитию водоснабжения в сельской местности </t>
  </si>
  <si>
    <t>1001103</t>
  </si>
  <si>
    <t>7959400</t>
  </si>
  <si>
    <t>ВЦП "Развитие систем наружного освещения населенных пунктов Краснодарского края на 2011 год"</t>
  </si>
  <si>
    <t>5241700</t>
  </si>
  <si>
    <t>6000100</t>
  </si>
  <si>
    <t>6000200</t>
  </si>
  <si>
    <t>Прочие мероприятия по благоустройству городских округов и поселений</t>
  </si>
  <si>
    <t>6000500</t>
  </si>
  <si>
    <t>КЦП "Развитие и реконструкция (ремонт) систем наружного освещения населенных пунктов Краснодарского края" на 2008-2010 годы</t>
  </si>
  <si>
    <t>5224400</t>
  </si>
  <si>
    <t>7950200</t>
  </si>
  <si>
    <t>7957600</t>
  </si>
  <si>
    <t>Проведение мероприятий для детей и молодежи</t>
  </si>
  <si>
    <t xml:space="preserve">Культура, кинематография </t>
  </si>
  <si>
    <t xml:space="preserve">Физическая культура </t>
  </si>
  <si>
    <t>Сумма (рублей)</t>
  </si>
  <si>
    <t>Средства массовой информации</t>
  </si>
  <si>
    <t>Другие вопросы в области средств массовой информации</t>
  </si>
  <si>
    <t>Дорожное хозяйство (дорожные фонды)</t>
  </si>
  <si>
    <t>7955000</t>
  </si>
  <si>
    <t>Белореченского района</t>
  </si>
  <si>
    <t>992 01 05 02 01 10 0000 510</t>
  </si>
  <si>
    <t>Увеличение прочих остатков денежных средств поселения</t>
  </si>
  <si>
    <t>Уменьшение прочих остатков денежных средств поселения</t>
  </si>
  <si>
    <t>МВЦП "Комплексные меры противодействия незаконному потреблению и обороту наркотических средств" на 2012 год</t>
  </si>
  <si>
    <t xml:space="preserve">МВЦП "О привлечении граждан и их объединений к участию в обеспечении охраны общественного порядка на территории муниципального образования" на 2012 год </t>
  </si>
  <si>
    <t>МВЦП "Организация временного трудоустройства несовершеннолетних граждан в возрасте от 14 до 18 лет в поселении Белореченского района" на 2012 год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</si>
  <si>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</si>
  <si>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МДЦП "Энергосбережение и повышение энергетической эффективности" на 2011-2020 годы</t>
  </si>
  <si>
    <t>7952700</t>
  </si>
  <si>
    <t>Озеленение</t>
  </si>
  <si>
    <t>6000300</t>
  </si>
  <si>
    <t>Муниципальные целевые программы</t>
  </si>
  <si>
    <t>МДЦП "Софинансирование КДЦП "Содействие субъектам физической культуры и спорта и развитие массовго спорта на Кубани" на 2009-2012 годы"</t>
  </si>
  <si>
    <t>7952603</t>
  </si>
  <si>
    <t>Массовый спорт</t>
  </si>
  <si>
    <t>Краевые целевые программы</t>
  </si>
  <si>
    <t>Система газоснабжения ст-цы Пшехская Белореченского района. 1-я очередь строительства. Газопровод высокого давления</t>
  </si>
  <si>
    <t>5220000</t>
  </si>
  <si>
    <t>5221000</t>
  </si>
  <si>
    <t>709</t>
  </si>
  <si>
    <t>031</t>
  </si>
  <si>
    <t>Субсидии бюджетным учреждениям на иные цели</t>
  </si>
  <si>
    <t>1 13 01995 10 0000 130</t>
  </si>
  <si>
    <t>1 13 02065 10 0000 130</t>
  </si>
  <si>
    <t>1 13 02995 10 0000 130</t>
  </si>
  <si>
    <t>1 14 02052 10 0000 410</t>
  </si>
  <si>
    <t>1 14 02052 10 0000 440</t>
  </si>
  <si>
    <t>1 14 02053 10 0000 410</t>
  </si>
  <si>
    <t>1 14 02053 10 0000 440</t>
  </si>
  <si>
    <t>1 14 06025 10 0000 430</t>
  </si>
  <si>
    <t>2 02 04999 10 0000 151</t>
  </si>
  <si>
    <t xml:space="preserve">2 18 05010 10 0000 151 </t>
  </si>
  <si>
    <t>Прочие межбюджетные трансферты, передаваемые бюджетам поселений</t>
  </si>
  <si>
    <t>Строительство, реконструкция, капитальный ремонт, ремонт и содержание действующей сети автомобильных дорог общего пользования межмуниципального значения,  местного значения и искусственных сооружений на них</t>
  </si>
  <si>
    <t>5241300</t>
  </si>
  <si>
    <t>ВЦП "О подготовке градостроительной и землеустроительной документации на территории Краснодарского края" на 2012 - 2014 годы</t>
  </si>
  <si>
    <t>3380000</t>
  </si>
  <si>
    <t>Мероприятия в области строительства, архитектуры и градостроительства</t>
  </si>
  <si>
    <t>Организация и содержание мест захоронения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</si>
  <si>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</si>
  <si>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</si>
  <si>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ДКЦП "Газификация Краснодарского края (2012-2016 годы)"</t>
  </si>
  <si>
    <t>Капитальный ремонт</t>
  </si>
  <si>
    <t>4429902</t>
  </si>
  <si>
    <t>Приобретение оборудования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</si>
  <si>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</si>
  <si>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1 11 05013 10 0000 120</t>
  </si>
  <si>
    <t>8200200</t>
  </si>
  <si>
    <t>Поощрение победителей краевого конкурса на звание "Лучший орган территориального общественного самоуправления"</t>
  </si>
  <si>
    <t>8200000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</si>
  <si>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</si>
  <si>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</si>
  <si>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ВЦП "Капитальный ремонт, ремонт автомобильных дорог общего пользования населенных пунктов" на 2012-2014 годы</t>
  </si>
  <si>
    <t>5241501</t>
  </si>
  <si>
    <t>715</t>
  </si>
  <si>
    <t>Развитие сетей уличного освещения в ст. Пшехской Белореченского района</t>
  </si>
  <si>
    <t>1020201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</si>
  <si>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</si>
  <si>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716</t>
  </si>
  <si>
    <t>Проектировка и строительство летней эстрады с танцевальной площадкой на территории центрального парка в ст. Пшехской Белореченского района</t>
  </si>
  <si>
    <t>Бюджетные инвестиции в объекты капитального строительства, не включенные в целевые программы</t>
  </si>
  <si>
    <t>1020000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</si>
  <si>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</si>
  <si>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</si>
  <si>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2 02 04025 10 0000 151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</si>
  <si>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</si>
  <si>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992 01 00 00 00 00 0000 000</t>
  </si>
  <si>
    <t>Источники внутреннего финансирования дефицита      бюджета, всего</t>
  </si>
  <si>
    <t>992 01 03 00 00 00 0000 000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</si>
  <si>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</si>
  <si>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</si>
  <si>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</si>
  <si>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бюджетами поселений кредитов от других бюджетов бюджетной системы Российской Федерации в валюте Российской Федерации</t>
  </si>
  <si>
    <t>000 01 03 01 00 00 0000 800</t>
  </si>
  <si>
    <t xml:space="preserve">Погашение бюджетных кредитов, полученных от других бюджетов бюджетной системы Российской
Федерации в валюте Российской Федерации
</t>
  </si>
  <si>
    <t>992 01 05 00 00 00 0000 000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</si>
  <si>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</si>
  <si>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</si>
  <si>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</si>
  <si>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</si>
  <si>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</si>
  <si>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</si>
  <si>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</si>
  <si>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</si>
  <si>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</si>
  <si>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</si>
  <si>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</si>
  <si>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</si>
  <si>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</si>
  <si>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992 01 05 02 01 10 0000 610</t>
  </si>
  <si>
    <t xml:space="preserve">Министерство экономики
Краснодарского края
</t>
  </si>
  <si>
    <t>Обслуживание государственного внутреннего и муниципального долга</t>
  </si>
  <si>
    <t>992 01 03 01 00 10 0000 710</t>
  </si>
  <si>
    <t xml:space="preserve">992 01 03 01 00 10 0000 810
</t>
  </si>
  <si>
    <t>01 03 01 00 10 0000 710</t>
  </si>
  <si>
    <t>01 03 01 00 10 0000 810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</si>
  <si>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</si>
  <si>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</si>
  <si>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2 02 00000 00 0000 000</t>
  </si>
  <si>
    <t>Безвозмездные поступления от других бюджетов бюджетной системы РФ</t>
  </si>
  <si>
    <t>Иные закупки товаров, работ и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</si>
  <si>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</si>
  <si>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</si>
  <si>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51 1 0000</t>
  </si>
  <si>
    <t>52 1 0000</t>
  </si>
  <si>
    <t>52 1 0019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</si>
  <si>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</si>
  <si>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</si>
  <si>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</si>
  <si>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52 0 0000</t>
  </si>
  <si>
    <t>54 0 0000</t>
  </si>
  <si>
    <t>55 0 0000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</si>
  <si>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</si>
  <si>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</si>
  <si>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200</t>
  </si>
  <si>
    <t>Закупка товаров, работ и услуг для государственных (муниципальных)нужд</t>
  </si>
  <si>
    <t>800</t>
  </si>
  <si>
    <t>Иные бюджетные ассигнования</t>
  </si>
  <si>
    <t>52 2 0000</t>
  </si>
  <si>
    <t xml:space="preserve">Осуществление отдельных государственных полномочий  </t>
  </si>
  <si>
    <t>52 2 6019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</si>
  <si>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</si>
  <si>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62 0 0000</t>
  </si>
  <si>
    <t>Обеспечение деятельности контрольно-счетной палаты</t>
  </si>
  <si>
    <t>62 2 0000</t>
  </si>
  <si>
    <t>Контрольно-счетная палата МО</t>
  </si>
  <si>
    <t>62 2 2500</t>
  </si>
  <si>
    <t xml:space="preserve">Расходы на выполнение полномочий, переданных из поселений </t>
  </si>
  <si>
    <t>Обеспечение проведения выборов и референдумов</t>
  </si>
  <si>
    <t>99 0 1026</t>
  </si>
  <si>
    <t>Другие непрограммные направления деятельности органов местного самоуправления</t>
  </si>
  <si>
    <t xml:space="preserve">Финансовое обеспечение непредвиденных расходов </t>
  </si>
  <si>
    <t>Резервные фонды администрации</t>
  </si>
  <si>
    <t>Развитие территориального общественного самоуправления</t>
  </si>
  <si>
    <t>Обеспечение безопасности населения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</si>
  <si>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</si>
  <si>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Обеспечение мер пожарной  безопасности</t>
  </si>
  <si>
    <t>Экономическое развитие и инновационная экономика</t>
  </si>
  <si>
    <t>55 1 0000</t>
  </si>
  <si>
    <t>Содержание, строительство и ремонт дорог</t>
  </si>
  <si>
    <t>55 1 1025</t>
  </si>
  <si>
    <t>400</t>
  </si>
  <si>
    <t>55 1 6527</t>
  </si>
  <si>
    <t>Капитальный ремонт, ремонт автомобильных дорог общего пользования населенных пунктов</t>
  </si>
  <si>
    <t>55 0 1023</t>
  </si>
  <si>
    <t>55 0 1024</t>
  </si>
  <si>
    <t>55 0 6030</t>
  </si>
  <si>
    <t>58 0 0000</t>
  </si>
  <si>
    <t>Поддержка жилищно - коммунального хозяйства</t>
  </si>
  <si>
    <t>58 2 0000</t>
  </si>
  <si>
    <t>Развитие коммунального хозяйства</t>
  </si>
  <si>
    <t>58 2 1027</t>
  </si>
  <si>
    <t>Мероприятия в области коммунального хозяйства</t>
  </si>
  <si>
    <t>58 2 1028</t>
  </si>
  <si>
    <t>Развитие водоснабжения населенных пунктов</t>
  </si>
  <si>
    <t>58 3 0000</t>
  </si>
  <si>
    <t>Мероприятия в области благоустройства</t>
  </si>
  <si>
    <t>58 3 1030</t>
  </si>
  <si>
    <t>Оплата за уличное освещение и его техническое облуживание</t>
  </si>
  <si>
    <t>58 3 6538</t>
  </si>
  <si>
    <t>Развитие систем наружного освещения населенных пунктов</t>
  </si>
  <si>
    <t>58 3 1031</t>
  </si>
  <si>
    <t>58 3 1032</t>
  </si>
  <si>
    <t>56 0 0000</t>
  </si>
  <si>
    <t>Молодежная политика, оздоровление, занятость детей и подростков</t>
  </si>
  <si>
    <t>56 4 0000</t>
  </si>
  <si>
    <t>Другие мероприятия в области молодежной политики</t>
  </si>
  <si>
    <t>56 4 1035</t>
  </si>
  <si>
    <t>65 0 0000</t>
  </si>
  <si>
    <t>Обеспечение населения услугами по организации досуга и услугами организаций культуры</t>
  </si>
  <si>
    <t>65 2 0000</t>
  </si>
  <si>
    <t>Клубы</t>
  </si>
  <si>
    <t>600</t>
  </si>
  <si>
    <t>65 2 0059</t>
  </si>
  <si>
    <t>Расходы на обеспечение деятельности (оказание услуг) муниципальных учреждений</t>
  </si>
  <si>
    <t>Предоставление субсидий муниципальным бюджетным, автономным учреждениям и иным некоммерческим организациям</t>
  </si>
  <si>
    <t>Осуществление капитального ремонта</t>
  </si>
  <si>
    <t>65 2 0902</t>
  </si>
  <si>
    <t>65 3 0000</t>
  </si>
  <si>
    <t>Услуги библиотек</t>
  </si>
  <si>
    <t>65 3 0059</t>
  </si>
  <si>
    <t>65 3 0902</t>
  </si>
  <si>
    <t>67 0 0000</t>
  </si>
  <si>
    <t>Развитие физической культуры и спорта</t>
  </si>
  <si>
    <t>67 2 0000</t>
  </si>
  <si>
    <t>67 2 1016</t>
  </si>
  <si>
    <t>Мероприятия в области спорта и физической культуры</t>
  </si>
  <si>
    <t>52 7 0000</t>
  </si>
  <si>
    <t xml:space="preserve">МВЦП "Повышение информированности населения о деятельности органов власти" </t>
  </si>
  <si>
    <t>52 7 1007</t>
  </si>
  <si>
    <t>Реализация мероприятий ведомственной целевой программы</t>
  </si>
  <si>
    <t>61 0 0000</t>
  </si>
  <si>
    <t>61 3 0000</t>
  </si>
  <si>
    <t>61 3 1009</t>
  </si>
  <si>
    <t>700</t>
  </si>
  <si>
    <t>Управление муниципальными финансами</t>
  </si>
  <si>
    <t>Управление муниципальным долгом и муниципальными финансовыми активами</t>
  </si>
  <si>
    <t>Процентные платежи по муниципальному долгу муниципального образования</t>
  </si>
  <si>
    <t>Обслуживание муниципального долга</t>
  </si>
  <si>
    <t>53 1 1011</t>
  </si>
  <si>
    <t>Управление муниципальным имуществом, связанное с оценкой недвижимости, признанием прав и регулиролванием отношений в сфере собственности</t>
  </si>
  <si>
    <t>1 16 51040 02 0000 140</t>
  </si>
  <si>
    <t>1 03 02000 01 0000 110</t>
  </si>
  <si>
    <t>в том числе:</t>
  </si>
  <si>
    <t>1 03 02230 01 0000 110</t>
  </si>
  <si>
    <t>1 03 02240 01 0000 110</t>
  </si>
  <si>
    <t>1 03 02250 01 0000 110</t>
  </si>
  <si>
    <t>1 03 02260 01 0000 110</t>
  </si>
  <si>
    <t>Обеспечение деятельности главы органа исполнительной власти</t>
  </si>
  <si>
    <t xml:space="preserve">Подготовка градостроительной и землеустроительной документации
</t>
  </si>
  <si>
    <t>51 1 0019</t>
  </si>
  <si>
    <t>1 11 01050 10 0000 120</t>
  </si>
  <si>
    <t>1 11 02033 10 0000 120</t>
  </si>
  <si>
    <t>1 11 02085 10 0000 120</t>
  </si>
  <si>
    <t>1 11 03050 10 0000 120</t>
  </si>
  <si>
    <t>1 11 05025 10 0000 120</t>
  </si>
  <si>
    <t>1 11 05027 10 0000 120</t>
  </si>
  <si>
    <t>1 11 05075 10 0000 120</t>
  </si>
  <si>
    <t xml:space="preserve"> 1 11 05093 10 0000 120</t>
  </si>
  <si>
    <t>1 11 07015 10 0000 120</t>
  </si>
  <si>
    <t>1 11 08050 10 0000 120</t>
  </si>
  <si>
    <t>1 11 09025 10 0000 120</t>
  </si>
  <si>
    <t>1 11 09035 10 0000 120</t>
  </si>
  <si>
    <t>1 14 01050 10 0000 410</t>
  </si>
  <si>
    <t>1 14 02050 10 0000 410</t>
  </si>
  <si>
    <t>1 14 02050 10 0000 440</t>
  </si>
  <si>
    <t>1 14 03050 10 0000 410</t>
  </si>
  <si>
    <t>1 14 03050 10 0000 440</t>
  </si>
  <si>
    <t>1 14 04050 10 0000 420</t>
  </si>
  <si>
    <t>Начальник финансового отдела</t>
  </si>
  <si>
    <t>500</t>
  </si>
  <si>
    <t>Межбюджетные трансферты</t>
  </si>
  <si>
    <t>65 2 0901</t>
  </si>
  <si>
    <t>Приобретение муниципальными учреждениями движимого имущества</t>
  </si>
  <si>
    <t>Другие вопросы в области культуры, кинематографии</t>
  </si>
  <si>
    <t>65.9.1037</t>
  </si>
  <si>
    <t>Охрана и сохранение объектов культурного наследия местного значения</t>
  </si>
  <si>
    <t>Представитель органа местного самоуправления поселения</t>
  </si>
  <si>
    <t>Обеспечение деятельностифинансовых, налоговых и таможенных органов и органов финансового (финансово-бюджетного) надзора</t>
  </si>
  <si>
    <t>Расходы на передачу полномочий</t>
  </si>
  <si>
    <t>62 2 2501</t>
  </si>
  <si>
    <t>65 5 6512</t>
  </si>
  <si>
    <t>Поэтапное повышение уровня заработной платы работников муниципальных учреждений до средней заработной платы по Краснодарскому краю</t>
  </si>
  <si>
    <t>65 5 0000</t>
  </si>
  <si>
    <t>Мероприятия в сфере искусства и культуры</t>
  </si>
  <si>
    <t>65 5 6012</t>
  </si>
  <si>
    <t>58 3 1038</t>
  </si>
  <si>
    <t>6.</t>
  </si>
  <si>
    <t>8.</t>
  </si>
  <si>
    <t>2</t>
  </si>
  <si>
    <t>3</t>
  </si>
  <si>
    <t>4</t>
  </si>
  <si>
    <t>1</t>
  </si>
  <si>
    <t xml:space="preserve">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</si>
  <si>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</si>
  <si>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50 2 0019</t>
  </si>
  <si>
    <t>50 0 0000</t>
  </si>
  <si>
    <t>Приложение № 5</t>
  </si>
  <si>
    <t>Обеспечение деятельности лиц, замещающих муниципальные должности</t>
  </si>
  <si>
    <t>50 1 0019</t>
  </si>
  <si>
    <t>Обеспечение деятельности муниципальных и немунициальных служащих</t>
  </si>
  <si>
    <t>Мероприятия и ведомственные целевые программы администрации</t>
  </si>
  <si>
    <t xml:space="preserve">Развитие территориального общественного самоуправления </t>
  </si>
  <si>
    <t>Мероприятия в области владения, пользования и распоряжения имуществом, находящимся в муниципальной собственности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</si>
  <si>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</si>
  <si>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ВЦП "Мероприятия в области строительства, архитектуры и градостроительства"</t>
  </si>
  <si>
    <t>ВЦП "Мероприятия в области землеустройства и землепользования"</t>
  </si>
  <si>
    <t>68 0 1033</t>
  </si>
  <si>
    <t>Благоустройство территории</t>
  </si>
  <si>
    <t>Организация досуга и обеспечение населения услугами учреждений культуры, сохранение, использование и популяризация объектов культурного наследия</t>
  </si>
  <si>
    <t>61 0 1016</t>
  </si>
  <si>
    <t>Наименование объекта</t>
  </si>
  <si>
    <t>1.</t>
  </si>
  <si>
    <t>Мероприятия в области молодежной политики</t>
  </si>
  <si>
    <t>Обслуживание государственного (муниципального) долга</t>
  </si>
  <si>
    <t>Обеспечение деятельности лиц, замещающих муниципальные должности в представительных органах, контрольно-счетных органах муниципальных образований</t>
  </si>
  <si>
    <t>Доходы от размещения временно свободных средств бюджетов сельских поселений</t>
  </si>
  <si>
    <t>Доходы от размещения сумм, аккумулируемых в ходе проведения аукционов по продаже акций, находящихся в собственности сельских поселений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</si>
  <si>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</si>
  <si>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</si>
  <si>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</si>
  <si>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</si>
  <si>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</si>
  <si>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</si>
  <si>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Средства, получаемые от передачи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</si>
  <si>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Доходы от распоряжения правами на результаты научно-технической деятельности, находящимися в собственности сельских поселений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</si>
  <si>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</si>
  <si>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</si>
  <si>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</si>
  <si>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 имущества сельских поселений</t>
  </si>
  <si>
    <t>Прочие доходы от компенсации затрат  бюджетов сельских поселений</t>
  </si>
  <si>
    <t>Доходы от продажи квартир, находящихся в собственности сельских поселений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</si>
  <si>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</si>
  <si>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</si>
  <si>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</si>
  <si>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</si>
  <si>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</si>
  <si>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</si>
  <si>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</si>
  <si>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</si>
  <si>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</si>
  <si>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</si>
  <si>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</si>
  <si>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</si>
  <si>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</si>
  <si>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</si>
  <si>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</si>
  <si>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</si>
  <si>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</si>
  <si>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</si>
  <si>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Налог на доходы физических лиц*</t>
  </si>
  <si>
    <t>Единый сельскохозяйственный налог*</t>
  </si>
  <si>
    <t>Земельный налог*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</si>
  <si>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действий*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</si>
  <si>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поселений*</t>
  </si>
  <si>
    <t>(тыс.руб.)</t>
  </si>
  <si>
    <t>привлечение</t>
  </si>
  <si>
    <t>погашение основной суммы долга</t>
  </si>
  <si>
    <t>Направление (цель) гарантирования</t>
  </si>
  <si>
    <t>Объем гарантий, тыс.рублей</t>
  </si>
  <si>
    <t>иные условия</t>
  </si>
  <si>
    <t>-</t>
  </si>
  <si>
    <t>Объем, тыс.рублей</t>
  </si>
  <si>
    <t>Наименование кода администратора, группы, подгруппы, статьи, подстатьи, элемента, программы, кода экономической классификации доходов источников финансирования дефицита  бюджета</t>
  </si>
  <si>
    <t>Объем</t>
  </si>
  <si>
    <t>53 2 1036</t>
  </si>
  <si>
    <t>Иные межбюджетные ассигнования</t>
  </si>
  <si>
    <t>Социальная политика</t>
  </si>
  <si>
    <t>МВЦП "О выплате пенсий за выслугу лет лицам, замещавшим муниципальные должности и должности муниципальной службы в ОМСУ"</t>
  </si>
  <si>
    <t>Социальное обеспечение населения</t>
  </si>
  <si>
    <t>300</t>
  </si>
  <si>
    <t>Социальное обеспечение и иные выплаты населению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</si>
  <si>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</si>
  <si>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Расходы на передачу полномочий из поселений</t>
  </si>
  <si>
    <t>Капитальные вложения (бюджетные инвестиции) в объекты муниципальной собственности</t>
  </si>
  <si>
    <t>Капитальные вложения в области коммунального хозяйства</t>
  </si>
  <si>
    <t>Капитальные    вложения в объекты    недвижимого имущества государственной   (муниципальной)    собственности</t>
  </si>
  <si>
    <t>50 0 00 00000</t>
  </si>
  <si>
    <t>50 1 00 00000</t>
  </si>
  <si>
    <t>50 1 00 00190</t>
  </si>
  <si>
    <t>50 2 00 00000</t>
  </si>
  <si>
    <t>50 2 00 00190</t>
  </si>
  <si>
    <t>50 2 00 60190</t>
  </si>
  <si>
    <t>51 0 00 00000</t>
  </si>
  <si>
    <t>51 8 00 00000</t>
  </si>
  <si>
    <t>56 0 00 00000</t>
  </si>
  <si>
    <t>50 2 00 51180</t>
  </si>
  <si>
    <t>50 2 00 L1180</t>
  </si>
  <si>
    <t>51 3 00 00000</t>
  </si>
  <si>
    <t>51 3 00 10020</t>
  </si>
  <si>
    <t>51 3 00 10190</t>
  </si>
  <si>
    <t>51 3 00 10060</t>
  </si>
  <si>
    <t>51 3 00 10220</t>
  </si>
  <si>
    <t>64 0 00 00000</t>
  </si>
  <si>
    <t>64 0 00 10250</t>
  </si>
  <si>
    <t>51 5  00 00000</t>
  </si>
  <si>
    <t>51 5 00 10230</t>
  </si>
  <si>
    <t>51 6 00 00000</t>
  </si>
  <si>
    <t>51 6 00 10240</t>
  </si>
  <si>
    <t>51 7 00 00000</t>
  </si>
  <si>
    <t>56 0 00 25010</t>
  </si>
  <si>
    <t>65 0 00 00000</t>
  </si>
  <si>
    <t>66 0 00 10270</t>
  </si>
  <si>
    <t>68 0 00 00000</t>
  </si>
  <si>
    <t>68 0 00 10300</t>
  </si>
  <si>
    <t>68 0 00 10320</t>
  </si>
  <si>
    <t>53 0 00 00000</t>
  </si>
  <si>
    <t>53 2 00 00000</t>
  </si>
  <si>
    <t>59 0 00 00000</t>
  </si>
  <si>
    <t>59 2 00 00590</t>
  </si>
  <si>
    <t>59 3 00 00000</t>
  </si>
  <si>
    <t>59 3 00 00590</t>
  </si>
  <si>
    <t>59 3 00 09020</t>
  </si>
  <si>
    <t>54 0 00 00000</t>
  </si>
  <si>
    <t>54 3 00 00000</t>
  </si>
  <si>
    <t>61 0 00 00000</t>
  </si>
  <si>
    <t>51 2 00 00000</t>
  </si>
  <si>
    <t>57 0 00 00000</t>
  </si>
  <si>
    <t>57 2 00 00000</t>
  </si>
  <si>
    <t>57 2 00 10090</t>
  </si>
  <si>
    <t>50 2 00 25010</t>
  </si>
  <si>
    <t>51 5 00 00000</t>
  </si>
  <si>
    <t>59 2 00 00000</t>
  </si>
  <si>
    <t>99 2 00 00190</t>
  </si>
  <si>
    <t>99 3 00 00000</t>
  </si>
  <si>
    <t>99 3 00 20590</t>
  </si>
  <si>
    <t>68 0 0010310</t>
  </si>
  <si>
    <t>68 0 00 10330</t>
  </si>
  <si>
    <t>68 0 00 10310</t>
  </si>
  <si>
    <t xml:space="preserve">Организация временного трудоустройства несовершеннолетних граждан в возрасте от 14 до 18 лет </t>
  </si>
  <si>
    <t xml:space="preserve">Обеспечение деятельности муниципальных и немуниципальных служащих в представительных органах, контрольно-счетных органах муниципальных образований </t>
  </si>
  <si>
    <t>99 2 00 00000</t>
  </si>
  <si>
    <t>99 0 00 00000</t>
  </si>
  <si>
    <t>99 0 00 25010</t>
  </si>
  <si>
    <t>99 2 00 20190</t>
  </si>
  <si>
    <t>51 3 00 10510</t>
  </si>
  <si>
    <t>ВЦП Предоставление помещений для размещения участковых ОВД</t>
  </si>
  <si>
    <t>59 5 00 00000</t>
  </si>
  <si>
    <t>Капитальные вложения в объекты недвижимого имущества государственной (муниципальной)собственности</t>
  </si>
  <si>
    <t>65 8 00 10520</t>
  </si>
  <si>
    <t>65 8 00 00000</t>
  </si>
  <si>
    <t>Капитальные вложения в области культуры</t>
  </si>
  <si>
    <t>Капитальные вложения в объекты недвижимого имущества государственной (муниципальной) собственности</t>
  </si>
  <si>
    <t>99 0 00 60170</t>
  </si>
  <si>
    <t>Поощрение победителей краевого конкурса на звание «Лучший орган ТОС» на 2016 год</t>
  </si>
  <si>
    <t>51 3 02 10010</t>
  </si>
  <si>
    <t>51 3 01 10210</t>
  </si>
  <si>
    <t>99 6 02 10240</t>
  </si>
  <si>
    <t>53 2 02 10350</t>
  </si>
  <si>
    <t>53 2 02 10360</t>
  </si>
  <si>
    <t>54 3 01 10620</t>
  </si>
  <si>
    <t>99 0 02 25010</t>
  </si>
  <si>
    <t>59 5 01 10370</t>
  </si>
  <si>
    <t>61 0 02 10160</t>
  </si>
  <si>
    <t>51 3 02 10200</t>
  </si>
  <si>
    <t>54 0 01 00000</t>
  </si>
  <si>
    <t>Муниципальные и ведомственные целевые программы по социальному обеспечению</t>
  </si>
  <si>
    <t>МВЦП "Охрана и сохранение объектов культурного наследия местного значения"</t>
  </si>
  <si>
    <t>2 02 29999 10 0000 151</t>
  </si>
  <si>
    <t>2 02 49999 10 0000 151</t>
  </si>
  <si>
    <t>Расходы на поэтапное повышение уровня средней заработной платы работников муниципальных учреждений Краснодарского края в целях выполнения Указа Президента Российской Федерации</t>
  </si>
  <si>
    <t>59 3 00 00120</t>
  </si>
  <si>
    <t>59 3 00 60120</t>
  </si>
  <si>
    <t>59 3 00 S00120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</si>
  <si>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сельских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</si>
  <si>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</si>
  <si>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99 0 0010540</t>
  </si>
  <si>
    <t>Организация и ведение бухгалтерского учета в поселениях Белореченского района</t>
  </si>
  <si>
    <t>99 0 00 10540</t>
  </si>
  <si>
    <t>Организация и ведение бухгалтерского учета  в поселениях Белореченского района</t>
  </si>
  <si>
    <t>51 6 02 10240</t>
  </si>
  <si>
    <t>Закупка товаров, работ и услуг для обеспечения государственных (муниципальных)нужд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</si>
  <si>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</si>
  <si>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субсидий  бюджетным, автономным учреждениям и иным некоммерческим организациям</t>
  </si>
  <si>
    <t>59 3 00 S0120</t>
  </si>
  <si>
    <t>65 5 00 00000</t>
  </si>
  <si>
    <t>65 5 00 10390</t>
  </si>
  <si>
    <t>Капитальные вложения в области газификации</t>
  </si>
  <si>
    <t xml:space="preserve">Поощрение победителей краевого конкурса на звание «Лучший орган ТОС» </t>
  </si>
  <si>
    <t>99 0 00 S0170</t>
  </si>
  <si>
    <t>Прочие субсидии передаваемые бюджетам сельских поселений</t>
  </si>
  <si>
    <t xml:space="preserve"> Начальник финансового отдела</t>
  </si>
  <si>
    <t>99 6 02 00000</t>
  </si>
  <si>
    <t>*-по видам и подвидам доходов, входящих в соответствующий группировочный код бюджетной классификации, заисляемым в бюджет Черниговского сельского поселения в соответствии с Законодательством Российской Федерации</t>
  </si>
  <si>
    <t>Администрация Черниговского сельского поселения</t>
  </si>
  <si>
    <t>99 6 00 00000</t>
  </si>
  <si>
    <t>99 6 02 10320</t>
  </si>
  <si>
    <t xml:space="preserve">Молодежная политика </t>
  </si>
  <si>
    <t>Молодежная политика</t>
  </si>
  <si>
    <t xml:space="preserve">2 18 60010 10 0000 150 </t>
  </si>
  <si>
    <t>2 19 60010 10 0000 150</t>
  </si>
  <si>
    <t>2 02 15001 10 0000 150</t>
  </si>
  <si>
    <t>2 02 15002 10 0000 150</t>
  </si>
  <si>
    <t>2 02 29999 10 0000 150</t>
  </si>
  <si>
    <t>2 02 35118 10 0000 150</t>
  </si>
  <si>
    <t>2 02 30024 10 0000 150</t>
  </si>
  <si>
    <t>2 02 49999 10 0000 150</t>
  </si>
  <si>
    <t xml:space="preserve">МЦП "Привлечение граждан и их объединений к участию в охране общественного порядка на территории поселения"
</t>
  </si>
  <si>
    <t>Капитальные вложения в объекты  государственной (муниципальной)собственности</t>
  </si>
  <si>
    <t>Закупка товаров,работ и услуг для государственных и (муниципальных) нужд</t>
  </si>
  <si>
    <t>Осуществление отдельных государственных полномочий  по предоставлению мер социальной поддержки  в виде компенсации расходов на оплату жилых помещений, отопления и освещения работникам  муниципальных учреждений, проживающим и работающим в сельской местности</t>
  </si>
  <si>
    <t>59 2 00 60826</t>
  </si>
  <si>
    <t>59 3 00 60826</t>
  </si>
  <si>
    <t xml:space="preserve">2 07 05020 10 0000 150 </t>
  </si>
  <si>
    <t xml:space="preserve">2 07 05030 10 0000 150 </t>
  </si>
  <si>
    <t>2 08 05000 10 0000 150</t>
  </si>
  <si>
    <t>2 18 05010 10 0000 150</t>
  </si>
  <si>
    <t>1 17 01050 10 0000 180</t>
  </si>
  <si>
    <t>1 17 02020 10 0000 180</t>
  </si>
  <si>
    <t>1 17 05050 10 0000 180</t>
  </si>
  <si>
    <t xml:space="preserve">2 07 05010 10 0000 150 </t>
  </si>
  <si>
    <t>Закупка товаров, работ и услуг для обеспечения государственных  (муниципальных) нужд</t>
  </si>
  <si>
    <t>51 3 02 10210</t>
  </si>
  <si>
    <t>Непрограммые мероприятия в области архитектуры и управление муниципальным имуществом</t>
  </si>
  <si>
    <t>Непрограммые мероприятия в области архитектуры и управление муниципальным строительством</t>
  </si>
  <si>
    <t>51 3 02 00000</t>
  </si>
  <si>
    <t>ВЦП "Повышение информированности населения о деятельности органов местного самоуправления"</t>
  </si>
  <si>
    <t>51 2 01 00000</t>
  </si>
  <si>
    <t>ВЦП "Развитие информатизации в органах местного самоуправления"</t>
  </si>
  <si>
    <t>51 2 01 10760</t>
  </si>
  <si>
    <t>99 0 00 10110</t>
  </si>
  <si>
    <t>Приобретение муниципальным учреждением движимого имущества</t>
  </si>
  <si>
    <t>59 2 00 09010</t>
  </si>
  <si>
    <t>Предоставление субсидий бюджетным, автономным учреждениям и иным некомерческим организациям</t>
  </si>
  <si>
    <t>Закупка товаров, работ и услуг  для обеспечения государственных (муниципальных) нужд</t>
  </si>
  <si>
    <t>Государственная программа Краснодарского края «Развитие топливно-энергетического комплекса» подпрограмма «Газификация Краснодарского края»</t>
  </si>
  <si>
    <t>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</t>
  </si>
  <si>
    <t>65 5 00 L5672</t>
  </si>
  <si>
    <t>2 02 27567 10 0000 150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</si>
  <si>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</si>
  <si>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</si>
  <si>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2 02 20077 10 0000 150</t>
  </si>
  <si>
    <t>Возврат прочих 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</si>
  <si>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доходы от компенсации затрат бюджетов сельских поселений</t>
  </si>
  <si>
    <t>65 5 00 S0620</t>
  </si>
  <si>
    <t>Обеспечение проведение выборов и референдумов</t>
  </si>
  <si>
    <t>Организация и проведение выборной компании</t>
  </si>
  <si>
    <t>99 7 00 00000</t>
  </si>
  <si>
    <t>Проведение выборов</t>
  </si>
  <si>
    <t>99 7 00 10260</t>
  </si>
  <si>
    <t>66 0 0010280</t>
  </si>
  <si>
    <t>66 0 00 10280</t>
  </si>
  <si>
    <t xml:space="preserve">Закупка товаров,  работ и услуг для  государственных и (муниципальных) нужд </t>
  </si>
  <si>
    <t>ВЦП "Информатизация и лицензирование программного обеспечения"</t>
  </si>
  <si>
    <t>51 9 00 10780</t>
  </si>
  <si>
    <t>Резервные фонды</t>
  </si>
  <si>
    <t xml:space="preserve">Прочие субсидии бюджетам сельских поселений </t>
  </si>
  <si>
    <t>2 02 16001 10 0000 150</t>
  </si>
  <si>
    <t>Дотации бюджетам поселений на выравнивание бюджетной обеспеченности из бюджета субъекта Российской Федерации</t>
  </si>
  <si>
    <t>Дотации бюджетам поселений на выравнивание бюджетной обеспеченности из бюджетов муниципальных районов</t>
  </si>
  <si>
    <t>ПРИЛОЖЕНИЕ №1</t>
  </si>
  <si>
    <t>Черниговского сельского поселения</t>
  </si>
  <si>
    <t>Приложение № 1</t>
  </si>
  <si>
    <t>Департамент имущественных
отношений Краснодарского края</t>
  </si>
  <si>
    <t>Министерство природных ресурсов Краснодарского края</t>
  </si>
  <si>
    <t>1 16 25010 01 0000 140</t>
  </si>
  <si>
    <t xml:space="preserve">Денежные взыскания (штрафы) за  нарушение законодательства Российской Федерации о недрах     </t>
  </si>
  <si>
    <t>1 16 25020 01 0000 140</t>
  </si>
  <si>
    <t>Денежные взыскания (штрафы) за нарушение законодательства Российской Федерации об особо  охраняемых природных территориях</t>
  </si>
  <si>
    <t>1 16 25030 01 0000 140</t>
  </si>
  <si>
    <t xml:space="preserve">Денежные взыскания (штрафы) за нарушение законодательства Российской Федерации об охране и использовании животного мира       </t>
  </si>
  <si>
    <t>1 16 25040 01 0000 140</t>
  </si>
  <si>
    <t xml:space="preserve">Денежные взыскания (штрафы) за     нарушение законодательства об  экологической экспертизе        </t>
  </si>
  <si>
    <t>1 16 25050 01 0000 140</t>
  </si>
  <si>
    <t xml:space="preserve">Денежные взыскания (штрафы) за     нарушение законодательства в области охраны окружающей среды    </t>
  </si>
  <si>
    <t>1 16 25060 01 0000 140</t>
  </si>
  <si>
    <t xml:space="preserve">Денежные взыскания (штрафы) за     нарушение земельного  законодательства  </t>
  </si>
  <si>
    <t>1 16 25074 10 0000 140</t>
  </si>
  <si>
    <t>Денежные взыскания (штрафы) за нарушение лесного законодательства на лесных участках, находящихся в собственности сельских поселений</t>
  </si>
  <si>
    <t>1 16 25085 10 0000 140</t>
  </si>
  <si>
    <t>Денежные взыскания (штрафы)  за нарушение водного законодательства, установленное на водных объектах, находящихся в собственности сельских поселений</t>
  </si>
  <si>
    <t>Управление имущественных отношений администрации муниципального образования Белореченский район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</si>
  <si>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</si>
  <si>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</si>
  <si>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Администрация Черниговского сельского поселения Белореченского района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</si>
  <si>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  сельским поселениям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</si>
  <si>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</si>
  <si>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2 02 19999 10 0000 150</t>
  </si>
  <si>
    <t>Прочие дотации бюджетам сельских поселений</t>
  </si>
  <si>
    <r>
      <t>Доходы бюджетов</t>
    </r>
    <r>
      <rPr>
        <sz val="14"/>
        <rFont val="TimesNewRomanPSMT"/>
        <family val="0"/>
      </rPr>
      <t xml:space="preserve"> сельских </t>
    </r>
    <r>
      <rPr>
        <sz val="14"/>
        <rFont val="TimesNewRomanPSMT"/>
        <family val="0"/>
      </rPr>
      <t>поселений от возврата бюджетными учреждениями остатков субсидий прошлых лет</t>
    </r>
  </si>
  <si>
    <t>администрации Черниговского сельского поселения</t>
  </si>
  <si>
    <t>Совет Черниговского сельского поселения Белореченского района</t>
  </si>
  <si>
    <t>Жилищное хозяйство</t>
  </si>
  <si>
    <t>Капитальный ремонт муниципального жилого фонда</t>
  </si>
  <si>
    <t>67 0 00 10410</t>
  </si>
  <si>
    <t>66 0 00 00000</t>
  </si>
  <si>
    <t>Организация в границах поселений электро-, тепло-, газо - и водоснабжения населения топливом</t>
  </si>
  <si>
    <t xml:space="preserve">ВЦП "Повышение информированности населения о деятельности органов власти" </t>
  </si>
  <si>
    <t>400- Капитальные вложения в объекты недвижимого имущества государственной (муниципальной) собственности</t>
  </si>
  <si>
    <t>Бюджетные кредиты, привлеченные в бюджет Черниговского сельского поселения Белореченского района от других бюдджетов бюджетной системы Российской Федерации, всего:</t>
  </si>
  <si>
    <t>67 0 00 00000</t>
  </si>
  <si>
    <t>Развитие жилищного хозяйства</t>
  </si>
  <si>
    <t>1 16 10123 01 0000 140</t>
  </si>
  <si>
    <t>Дотации бюджетам сельских поселений на поддержку мер по обеспечению сбалансированности бюджетов</t>
  </si>
  <si>
    <t xml:space="preserve">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</si>
  <si>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</si>
  <si>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</si>
  <si>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</si>
  <si>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1 16 10032 10 0000 140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</si>
  <si>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</si>
  <si>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1 17 14030 10 0000 150</t>
  </si>
  <si>
    <t>Средства самообложения граждан, зачисляемые в бюджеты сельских поселений</t>
  </si>
  <si>
    <t>2 02 15009 10 0000 150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</si>
  <si>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</si>
  <si>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Дотации бюджетам сельских поселений на выравнивание бюджетной обеспеченности из бюджетов муниципальных районов</t>
  </si>
  <si>
    <t>2 02 16549 10 0000 150</t>
  </si>
  <si>
    <t>Дотации (гранты) бюджетам сельских поселений за достижение показателей деятельности органов местного самоуправления</t>
  </si>
  <si>
    <t>51 7 01 00000</t>
  </si>
  <si>
    <t>51 8 01 00000</t>
  </si>
  <si>
    <t>Доходы от реализации имущества, находящегося в собственности сельских поселений (за ис-ключением имущества муниципальных бюд-жетных и автономных учреждений, а также имущества муниципальных унитарных пред-приятий, в том числе казенных), в части реали-зации материальных запасов по указанному имуществу</t>
  </si>
  <si>
    <t>Доходы от реализации иного имущества, нахо-дящегося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пред-приятий, в том числе казенных), в части реали-зации материальных запасов по указанному имуществу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</si>
  <si>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</si>
  <si>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</si>
  <si>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Прочее возмещение ущерба, причиненного му-ниципальному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</si>
  <si>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1 16 10061 10 0000 140</t>
  </si>
  <si>
    <t>Платежи в целях возмещения убытков, причиненных уклонением от заключения с муници-пальным органом сельского поселения (муни-ципальным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законода-тельства Российской Федерации о контрактной системе в сфере закупок товаров, работ, услуг для обеспечения государственных и муници-пальных нужд (за исключением муниципально-го контракта, финансируемого за счет средств муниципального дорожного фонда</t>
  </si>
  <si>
    <t>1 16 10062 10 0000 140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</si>
  <si>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Феде-рации о контрактной системе в сфере закупок товаров, работ, услуг для обеспечения государ-ственных и муниципальных нужд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</si>
  <si>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</si>
  <si>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</si>
  <si>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1 16 10082 10 0000 140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</si>
  <si>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</si>
  <si>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1 16 10100 10 0000 140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</si>
  <si>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</si>
  <si>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2 18 60020 10 0000 150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</si>
  <si>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</si>
  <si>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>2 18 05030 10 0000 150</t>
  </si>
  <si>
    <t xml:space="preserve">Доходы бюджетов сельских поселений от возврата иными организациями остатков субсидий прошлых лет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</si>
  <si>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</si>
  <si>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</si>
  <si>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</si>
  <si>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</si>
  <si>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</si>
  <si>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 xml:space="preserve">Дотации бюджетам сельских поселений на частичную компенсацию дополнительных расходов на повышение оплаты труда работников бюджетной сферы и иные цели 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</si>
  <si>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</si>
  <si>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2 02 29900 10 0000 150</t>
  </si>
  <si>
    <t>Субсидии бюджетам сельских поселений из местных бюджетов</t>
  </si>
  <si>
    <t>Кредиты, полученные Черниговским сельским поселением Белореченского района от кредитных организаций, всего</t>
  </si>
  <si>
    <t>Акцизы по подакцизным товарам (продукции), производимым на территории Российской Федерации*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</si>
  <si>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</si>
  <si>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2 02 10000 00 0000 000</t>
  </si>
  <si>
    <t>Дотации бюджетам бюджетной системы Российской Федерации</t>
  </si>
  <si>
    <t xml:space="preserve">                                           Черниговского сельского поселения</t>
  </si>
  <si>
    <t>к решению Совета</t>
  </si>
  <si>
    <t xml:space="preserve">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</si>
  <si>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</si>
  <si>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</si>
  <si>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</si>
  <si>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Приложение № 4</t>
  </si>
  <si>
    <t>админи-стратора доходов и источников финансирования 
дефицита бюджета поселения</t>
  </si>
  <si>
    <t>ПРИЛОЖЕНИЕ № 2</t>
  </si>
  <si>
    <t>ПРИЛОЖЕНИЕ № 3</t>
  </si>
  <si>
    <t>Приложение № 6</t>
  </si>
  <si>
    <t>ПРИЛОЖЕНИЕ № 4</t>
  </si>
  <si>
    <t>Приложение № 7</t>
  </si>
  <si>
    <t>ПРИЛОЖЕНИЕ № 5</t>
  </si>
  <si>
    <t>Приложение № 8</t>
  </si>
  <si>
    <t xml:space="preserve">           </t>
  </si>
  <si>
    <t xml:space="preserve">         </t>
  </si>
  <si>
    <t xml:space="preserve">                  </t>
  </si>
  <si>
    <t>Средства от распоряжения и реализации выморочного имущества, обращенного в собственность сельских поселений (в части реализации основных средств по указанному имуществу)</t>
  </si>
  <si>
    <t>Средства от распоряжения и реализации выморочного имущества, обращенного в собственность сельских поселений (в части реализации материальных запасов по указанному имуществу)</t>
  </si>
  <si>
    <t xml:space="preserve">Доходы бюджетов сельских поселений от возврата бюджетными учреждениями остатков субсидий прошлых лет </t>
  </si>
  <si>
    <t>к решению Совета Черниговского сельского поселения Белореченского района</t>
  </si>
  <si>
    <t>А.В.Черемных</t>
  </si>
  <si>
    <t>59 2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</si>
  <si>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</si>
  <si>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99 0 00 60390</t>
  </si>
  <si>
    <t>99 0 00 60690</t>
  </si>
  <si>
    <t>Приложение № 2</t>
  </si>
  <si>
    <t>Приложение № 3</t>
  </si>
  <si>
    <t>ПРИЛОЖЕНИЕ № 6</t>
  </si>
  <si>
    <t>Дополнительная помощь местным бюджетам для решения социально значимых вопросов</t>
  </si>
  <si>
    <t>65 5 00 62980</t>
  </si>
  <si>
    <t xml:space="preserve">05 </t>
  </si>
  <si>
    <t>2 02 25467 10 0000 150</t>
  </si>
  <si>
    <t xml:space="preserve">Субсидии бюджетам сельских поселений на обеспечение развития и укрепления материально- технической базы домов культуры в населенных пунктах с числом жителей до 50 тысяч человек </t>
  </si>
  <si>
    <t>59 2 00 62980</t>
  </si>
  <si>
    <t>ПРИЛОЖЕНИЕ № 7</t>
  </si>
  <si>
    <t>ПРИЛОЖЕНИЕ № 8</t>
  </si>
  <si>
    <t>от 28 сентября 2020 года № 52</t>
  </si>
  <si>
    <t>от 28 сентября  2020 года № 52</t>
  </si>
  <si>
    <t>к решению Совета 
Черниговского сельского поселения 
Белореченского  района 
от 28 сентября 2020 года № 52</t>
  </si>
  <si>
    <t>от  28 сентября 2020 года № 52</t>
  </si>
  <si>
    <t>Перечень главных администраторов бюджета Черниговского сельского поселения Белореченского района и закрепляемые за ними виды (подвиды) доходов бюджета  и перечень главных администраторов  источников финансирования дефицита бюджета на 2021 год</t>
  </si>
  <si>
    <t>51 9 00 00000</t>
  </si>
  <si>
    <t xml:space="preserve">51 9 00 10780 </t>
  </si>
  <si>
    <t xml:space="preserve">Распределение бюджетных ассигнований на осуществление бюджетных инвестиций в форме капитальных вложений в объекты муниципальной собственности Черниговского сельского поселения Белореченского района и предоставление муниципальным бюджетным учреждениям субсидий на осуществление капитальных вложений в объекты муниципальной собственности Черниговского сельского поселения Белореченского района, софинансирование капитальных вложений в которые осуществляется за счет межбюджетных субсидий из краевого бюджета, по объектам в 2021 году </t>
  </si>
  <si>
    <t>Начальник финансового отдела администрации                                                           Черниговского сельского поселения                                                      Белореченского района</t>
  </si>
  <si>
    <t>Гражданская оборона</t>
  </si>
  <si>
    <t xml:space="preserve">Защита населения и территории от  чрезвычайных ситуаций природного и техногенного характера, пожарная безопасность </t>
  </si>
  <si>
    <t>ВЦП "Содействие развитию малого и среднего предпринимательства в муниципальном образовании Белореченский район</t>
  </si>
  <si>
    <t>Доходы от денежных взысканий (штрафов), по-ступающие в счет погашения задолженности, об-разовавшейся до 1 января 2020 года, подлежащие зачислению в бюджет муниципального образо-вания по нормативам, действовавшим                        в 2019 году</t>
  </si>
  <si>
    <t>Доходы от денежных взысканий (штрафов), по-ступающие в счет погашения задолженности, об-разовавшейся до 1 января 2020 года, подлежащие зачислению в бюджет муниципального образо-вания по нормативам, действовавшим в 2019 году</t>
  </si>
  <si>
    <t>53 2 02 00000</t>
  </si>
  <si>
    <t>61 0 02 00000</t>
  </si>
  <si>
    <t>Мероприятия и ведомственные целевые программы муниципального образования Белреченский район</t>
  </si>
  <si>
    <t>Вид заимствований</t>
  </si>
  <si>
    <t>Муниципальные ценные бумаги Черниговского сельского поселения Белореченского района, всего</t>
  </si>
  <si>
    <t>Наименование принципала</t>
  </si>
  <si>
    <t>Условия предоставления и исполнения гарантий</t>
  </si>
  <si>
    <t>наличие права регрессного требования гаранта к принципалу</t>
  </si>
  <si>
    <t>предоставление обеспечения исполнения обязательств принципала по удовлетворению регрессного требования гаранта к принципалу</t>
  </si>
  <si>
    <t>Бюджетные ассигнования на исполнение
муниципальных гарантий Черниговского сельского поселения Белореченского района по возможным гарантийным случаям</t>
  </si>
  <si>
    <t>За счет источников финансирования дефицита бюджета Черниговского сельского поселения Белореченского района, всего</t>
  </si>
  <si>
    <t>Начальник финансового отдела администрации
Черниговского сельского поселения
Белореченского района</t>
  </si>
  <si>
    <t>Мероприятия и ведомственные целевые программы муниципального образования Белореченский район</t>
  </si>
  <si>
    <t>ВЦП "Информатизация органов местного самоуправления администрации муниципального образования Белореченский район"</t>
  </si>
  <si>
    <t>ВЦП " Содействие развитию малого и среднего предпринимательства в муниципальном образовании Белореченский район"</t>
  </si>
  <si>
    <t>51 7 00 10400</t>
  </si>
  <si>
    <t>99 6 00 10230</t>
  </si>
  <si>
    <t>Оплата за уличное освещение и его техническое обслуживание</t>
  </si>
  <si>
    <t>МП "Молодежная политика, оздоровление, занятость детей и подростков"</t>
  </si>
  <si>
    <t>53 2 00 10350</t>
  </si>
  <si>
    <t>МП "Организация досуга и обеспечение населения услугами учреждений культуры, сохранение, использование и популяризация объектов культурного наследия"</t>
  </si>
  <si>
    <t>54 0 00 10620</t>
  </si>
  <si>
    <t>МП "Развитие физической культуры и спорта"</t>
  </si>
  <si>
    <t>51 2 00 10560</t>
  </si>
  <si>
    <t>51 8 00 10450</t>
  </si>
  <si>
    <t xml:space="preserve"> 51 8 00 10450</t>
  </si>
  <si>
    <t>Управление муниципальным имуществом, связанное с оценкой недвижимости, признанием прав и регулированием отношений в сфере собственности</t>
  </si>
  <si>
    <t>к  решению Совета Черниговского сельского поселения Белореченского района                                                                                                                                   от 17 декабря 2020 года № 61</t>
  </si>
  <si>
    <t>99 0 00 10690</t>
  </si>
  <si>
    <t xml:space="preserve">99 0 00 10690 </t>
  </si>
  <si>
    <t>Реализация инициативных проектов</t>
  </si>
  <si>
    <t>(эквивалент тыс. долларов США)</t>
  </si>
  <si>
    <t>Объем гарантий</t>
  </si>
  <si>
    <t>Условия предоставления гарантий</t>
  </si>
  <si>
    <t>анализ финансового состояния принципала</t>
  </si>
  <si>
    <t>предоставление обеспечения исполнения обязательств принципала перед гарантом</t>
  </si>
  <si>
    <t>Бюджетные кредиты, привлеченные в бюджет  Черниговского сельского поселения Белореченского района из федерального бюджета в иностранной валюте в рамках использования целевых иностранных кредитов, всего</t>
  </si>
  <si>
    <t>Начальник финансового отдела администрации  Черниговского сельского поселения Белореченского района</t>
  </si>
  <si>
    <t>Начальник финансового отдела администрации  Черниговского сельского поселения                        Белореченского района</t>
  </si>
  <si>
    <t>А.В.Черемных"</t>
  </si>
  <si>
    <t>Бюджетные ассигнования на исполнение муниципальных гарантий  Черниговского  сельского поселения Белореченского района по возможным гарантийным случаям</t>
  </si>
  <si>
    <t>За счет расходов бюджета  Черниговского сельского поселения Белореченского района, всего</t>
  </si>
  <si>
    <t>"Приложение № 12</t>
  </si>
  <si>
    <t>"Приложение № 11</t>
  </si>
  <si>
    <t>99 0 00 62950</t>
  </si>
  <si>
    <t>Дотации на поддержку местных инициатив по итогам краевого конкурса</t>
  </si>
  <si>
    <t>к  решению Совета Черниговского сельского поселения Белореченского района                                         от 17 декабря 2020 года № 61                                                       в редакции решения Совета Черниговского сельского поселения Белореченского района                                           от 21 июня 2021 года № 89</t>
  </si>
  <si>
    <t>к решению Совета Черниговского сельского поселения Белореченского  района 
от 27 июля 2021 года № 92</t>
  </si>
  <si>
    <t>к  решению Совета Черниговского сельского поселения Белореченского района                                                                         от 17 декабря 2020 года № 61                                                           в редакции решения Совета Черниговского сельского поселения Белореченского района                                                 от 27 июля 2021 года № 92</t>
  </si>
  <si>
    <t>992 01 03 0100 10 0000 000</t>
  </si>
  <si>
    <t>992 01 03 0100 10 0000 710</t>
  </si>
  <si>
    <t>992 01 03 0100 10 0000 700</t>
  </si>
  <si>
    <t xml:space="preserve">                                                                         </t>
  </si>
  <si>
    <t>Приложение №9</t>
  </si>
  <si>
    <t>к  решению Совета Черниговского сельского поселения Белореченского района                                                                         от 17 декабря 2020 года № 61                                                           в редакции решения Совета Черниговского сельского поселения Белореченского района                                                 от 06 августа 2021 года № 93</t>
  </si>
  <si>
    <t>к  решению Совета Черниговского сельского поселения Белореченского района                               от 17 декабря 2020 года № 61                           в редакции решения Совета Черниговского сельского поселения Белореченского района                                           от 9 ноября 2021 года № 96</t>
  </si>
  <si>
    <t>к  решению Совета Черниговского сельского поселения Белореченского района                                                                                                   от 17 декабря 2020 года № 61                                                 в редакции решения Совета Черниговского сельского поселения Белореченского района                                           от 9 ноября 2021 года № 96</t>
  </si>
  <si>
    <t>ВЦП "Управление муниципальными финансами"</t>
  </si>
  <si>
    <t xml:space="preserve">Процентные платежи по муниципальному долгу муниципального образования </t>
  </si>
  <si>
    <t>МП "Обеспечение деятельности органов местного самоуправления"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</si>
  <si>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</si>
  <si>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 xml:space="preserve">Организация в границах поселений электро-, тепло-, газо - и водоснабжения населения </t>
  </si>
  <si>
    <t>Реализация мероприятий по социальному обеспечению и иным выплатам гражданам</t>
  </si>
  <si>
    <t>О выплате пенсий за выслугу лет лицам, замещавшим муниципальные должности и должности муниципальной службы в органах местного самоуправления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</si>
  <si>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</si>
  <si>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Ведомственная структура расходов бюджета Черниговского сельского поселения Белореченского района на 2023 год, перечень главных распорядителей средств бюджета, перечень разделов, подразделов, целевых статей (муниципальных программ и непрограммных направлений деятельности), групп видов расходов бюджета поселения </t>
  </si>
  <si>
    <t>56 0 00 10030</t>
  </si>
  <si>
    <t>Материальные затраты главных распорядителей бюджетных средств</t>
  </si>
  <si>
    <t>Приложение  1</t>
  </si>
  <si>
    <t>Приложение  2</t>
  </si>
  <si>
    <t>Приложение  3</t>
  </si>
  <si>
    <t>Приложение   4</t>
  </si>
  <si>
    <t>Приложение  5</t>
  </si>
  <si>
    <t>Приложение 6</t>
  </si>
  <si>
    <t>Приложение 7</t>
  </si>
  <si>
    <t>Приложение 8</t>
  </si>
  <si>
    <t>Приложение 9</t>
  </si>
  <si>
    <t>Приложение 10</t>
  </si>
  <si>
    <t>ВЦП "Дорожная деятельность в отношении автомобильных дорог общего пользования местного значения муниципального образования Белореченский район"</t>
  </si>
  <si>
    <t>к проекту решения Совета 
Черниговского сельского поселения 
Белореченского  района 
от _____ декабря 2023 года № ___</t>
  </si>
  <si>
    <t xml:space="preserve">Объем поступлений доходов в бюджет Черниговского сельского поселения Белореченского района по кодам видов (подвидов)  доходов  на 2024 год </t>
  </si>
  <si>
    <t>Безвозмездные поступления из бюджетов других уровней в бюджет Черниговского сельского поселения Белореченского района в 2024 году</t>
  </si>
  <si>
    <t>Распределение бюджетных ассигнований по целевым статьям (муниципальным программам Черниговского сельского поселения Белореченского района и непрограммным направлениям деятельности), группам видов расходов классификации расходов бюджетов на 2024 год</t>
  </si>
  <si>
    <t>Распределение бюджетных ассигнований  бюджета Черниговского сельского поселения Белореченского района по разделам и подразделам классификации расходов бюджетов на 2024 год</t>
  </si>
  <si>
    <t>Программа муниципальных внутренних заимствований
Черниговского сельского поселения  Белореченского района на 2024 год</t>
  </si>
  <si>
    <t>Программа муниципальных гарантий Черниговского сельского поселения Белореченского района в валюте Российской Федерации на 2024 год</t>
  </si>
  <si>
    <t>Программа муниципальных внешних заимствований  Черниговского сельского поселения Белореченского района на 2024 год</t>
  </si>
  <si>
    <t xml:space="preserve">к проекту решения Совета 
Черниговского сельского поселения 
Белореченского  района 
от ____ декабря 2023 года № </t>
  </si>
  <si>
    <t>Программа муниципальных гарантий  Черниговского сельского поселения Белореченского района в иностранной валюте на 2024 год</t>
  </si>
  <si>
    <t>Раздел 1. Перечень подлежащих предоставлению муниципальных гарантий  Черниговского сельского поселения Белореченского района в 2024 году</t>
  </si>
  <si>
    <t>Раздел 2. Общий объем бюджетных ассигнований, предусмотренных на исполнение муниципальных гарантий  Черниговского сельского поселения Белореченского района по возможным гарантийным случаям в 2024 году</t>
  </si>
  <si>
    <t xml:space="preserve">Раздел 2. Общий объем бюджетных ассигнований, предусмотренных на
исполнение муниципальных гарантий Черниговского сельского поселения
Белореченского района по возможным гарантийным случаям в 2024 году
</t>
  </si>
  <si>
    <t>Раздел 1. Перечень подлежащих предоставлению муниципальных гарантий Черниговского сельского поселения Белореченского района в 2024 году</t>
  </si>
  <si>
    <t>Источники  финансирования дефицита бюджета Черниговского сельского поселения Белореченского района, перечень статей источников финансирования дефицитов бюджетов на 2024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</si>
</sst>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"/>
    <numFmt numFmtId="174" formatCode="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_ ;[Red]\-#,##0.0\ "/>
    <numFmt numFmtId="181" formatCode="_(* #,##0_);_(* \(#,##0\);_(* &quot;-&quot;??_);_(@_)"/>
    <numFmt numFmtId="182" formatCode="_(* #,##0_);_(* \(#,##0\);_(* \-??_);_(@_)"/>
    <numFmt numFmtId="183" formatCode="_(* #,##0.00_);_(* \(#,##0.00\);_(* \-??_);_(@_)"/>
    <numFmt numFmtId="18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NewRomanPSMT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2" fontId="4" fillId="0" borderId="0" xfId="0" applyNumberFormat="1" applyFont="1" applyFill="1" applyBorder="1" applyAlignment="1">
      <alignment horizontal="justify" vertical="top" wrapText="1"/>
    </xf>
    <xf numFmtId="0" fontId="6" fillId="0" borderId="0" xfId="0" applyFont="1" applyAlignment="1">
      <alignment/>
    </xf>
    <xf numFmtId="0" fontId="2" fillId="0" borderId="0" xfId="53" applyFont="1">
      <alignment/>
      <protection/>
    </xf>
    <xf numFmtId="0" fontId="5" fillId="0" borderId="13" xfId="53" applyFont="1" applyBorder="1" applyAlignment="1">
      <alignment vertical="top" wrapText="1"/>
      <protection/>
    </xf>
    <xf numFmtId="0" fontId="2" fillId="0" borderId="0" xfId="53" applyFont="1" applyAlignment="1">
      <alignment vertical="top"/>
      <protection/>
    </xf>
    <xf numFmtId="0" fontId="2" fillId="0" borderId="0" xfId="53" applyFont="1" applyBorder="1" applyAlignment="1">
      <alignment vertical="top" wrapText="1"/>
      <protection/>
    </xf>
    <xf numFmtId="4" fontId="2" fillId="0" borderId="0" xfId="53" applyNumberFormat="1" applyFont="1" applyBorder="1" applyAlignment="1">
      <alignment horizontal="right" vertical="top"/>
      <protection/>
    </xf>
    <xf numFmtId="49" fontId="2" fillId="0" borderId="0" xfId="53" applyNumberFormat="1" applyFont="1" applyBorder="1" applyAlignment="1">
      <alignment horizontal="justify" vertical="top"/>
      <protection/>
    </xf>
    <xf numFmtId="0" fontId="2" fillId="0" borderId="0" xfId="53" applyFont="1" applyBorder="1" applyAlignment="1">
      <alignment horizontal="right" vertical="top"/>
      <protection/>
    </xf>
    <xf numFmtId="0" fontId="5" fillId="0" borderId="0" xfId="53" applyFont="1" applyBorder="1" applyAlignment="1">
      <alignment horizontal="left" vertical="top" wrapText="1"/>
      <protection/>
    </xf>
    <xf numFmtId="4" fontId="5" fillId="0" borderId="0" xfId="53" applyNumberFormat="1" applyFont="1" applyBorder="1" applyAlignment="1">
      <alignment horizontal="right" vertical="top"/>
      <protection/>
    </xf>
    <xf numFmtId="0" fontId="2" fillId="0" borderId="0" xfId="53" applyFont="1" applyAlignment="1">
      <alignment horizontal="left" vertical="top"/>
      <protection/>
    </xf>
    <xf numFmtId="0" fontId="2" fillId="0" borderId="0" xfId="53" applyFont="1" applyBorder="1" applyAlignment="1">
      <alignment vertical="top" wrapText="1"/>
      <protection/>
    </xf>
    <xf numFmtId="0" fontId="2" fillId="0" borderId="0" xfId="53" applyFont="1" applyBorder="1" applyAlignment="1">
      <alignment vertical="top"/>
      <protection/>
    </xf>
    <xf numFmtId="0" fontId="5" fillId="0" borderId="0" xfId="53" applyFont="1" applyBorder="1" applyAlignment="1">
      <alignment vertical="top"/>
      <protection/>
    </xf>
    <xf numFmtId="0" fontId="7" fillId="0" borderId="0" xfId="55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8" fillId="32" borderId="0" xfId="55" applyFont="1" applyFill="1" applyAlignment="1">
      <alignment horizontal="center" vertical="top"/>
      <protection/>
    </xf>
    <xf numFmtId="0" fontId="8" fillId="32" borderId="0" xfId="55" applyFont="1" applyFill="1" applyAlignment="1">
      <alignment horizontal="left"/>
      <protection/>
    </xf>
    <xf numFmtId="0" fontId="8" fillId="32" borderId="0" xfId="55" applyFont="1" applyFill="1">
      <alignment/>
      <protection/>
    </xf>
    <xf numFmtId="0" fontId="9" fillId="32" borderId="0" xfId="55" applyFont="1" applyFill="1">
      <alignment/>
      <protection/>
    </xf>
    <xf numFmtId="172" fontId="8" fillId="32" borderId="0" xfId="55" applyNumberFormat="1" applyFont="1" applyFill="1" applyAlignment="1">
      <alignment horizontal="center" wrapText="1"/>
      <protection/>
    </xf>
    <xf numFmtId="0" fontId="8" fillId="32" borderId="0" xfId="55" applyFont="1" applyFill="1" applyAlignment="1">
      <alignment horizontal="center" vertical="center"/>
      <protection/>
    </xf>
    <xf numFmtId="0" fontId="8" fillId="32" borderId="0" xfId="55" applyFont="1" applyFill="1" applyAlignment="1">
      <alignment horizontal="center"/>
      <protection/>
    </xf>
    <xf numFmtId="0" fontId="9" fillId="32" borderId="0" xfId="55" applyFont="1" applyFill="1" applyAlignment="1">
      <alignment horizontal="center"/>
      <protection/>
    </xf>
    <xf numFmtId="0" fontId="8" fillId="32" borderId="0" xfId="55" applyFont="1" applyFill="1" applyAlignment="1">
      <alignment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32" borderId="0" xfId="55" applyFont="1" applyFill="1" applyBorder="1">
      <alignment/>
      <protection/>
    </xf>
    <xf numFmtId="0" fontId="2" fillId="0" borderId="0" xfId="53" applyFont="1" applyBorder="1" applyAlignment="1">
      <alignment vertical="top" wrapText="1"/>
      <protection/>
    </xf>
    <xf numFmtId="49" fontId="2" fillId="0" borderId="0" xfId="53" applyNumberFormat="1" applyFont="1" applyBorder="1" applyAlignment="1">
      <alignment horizontal="justify" vertical="top" wrapText="1"/>
      <protection/>
    </xf>
    <xf numFmtId="4" fontId="2" fillId="0" borderId="0" xfId="53" applyNumberFormat="1" applyFont="1" applyBorder="1" applyAlignment="1">
      <alignment horizontal="right" vertical="top"/>
      <protection/>
    </xf>
    <xf numFmtId="0" fontId="4" fillId="0" borderId="0" xfId="0" applyFont="1" applyAlignment="1">
      <alignment vertical="top"/>
    </xf>
    <xf numFmtId="49" fontId="2" fillId="0" borderId="0" xfId="53" applyNumberFormat="1" applyFont="1" applyBorder="1" applyAlignment="1">
      <alignment horizontal="justify" vertical="top" wrapText="1"/>
      <protection/>
    </xf>
    <xf numFmtId="0" fontId="4" fillId="0" borderId="0" xfId="0" applyFont="1" applyAlignment="1">
      <alignment horizontal="justify"/>
    </xf>
    <xf numFmtId="0" fontId="2" fillId="0" borderId="0" xfId="53" applyNumberFormat="1" applyFont="1" applyAlignment="1">
      <alignment vertical="top"/>
      <protection/>
    </xf>
    <xf numFmtId="49" fontId="5" fillId="0" borderId="13" xfId="53" applyNumberFormat="1" applyFont="1" applyBorder="1" applyAlignment="1">
      <alignment horizontal="justify" vertical="top" wrapText="1"/>
      <protection/>
    </xf>
    <xf numFmtId="49" fontId="5" fillId="0" borderId="0" xfId="53" applyNumberFormat="1" applyFont="1" applyBorder="1" applyAlignment="1">
      <alignment horizontal="justify" vertical="top" wrapText="1"/>
      <protection/>
    </xf>
    <xf numFmtId="0" fontId="2" fillId="0" borderId="0" xfId="53" applyFont="1" applyAlignment="1">
      <alignment horizontal="justify"/>
      <protection/>
    </xf>
    <xf numFmtId="0" fontId="4" fillId="32" borderId="0" xfId="55" applyFont="1" applyFill="1" applyAlignment="1">
      <alignment horizontal="left"/>
      <protection/>
    </xf>
    <xf numFmtId="0" fontId="4" fillId="32" borderId="0" xfId="0" applyFont="1" applyFill="1" applyBorder="1" applyAlignment="1">
      <alignment horizontal="center" vertical="top" wrapText="1"/>
    </xf>
    <xf numFmtId="0" fontId="8" fillId="32" borderId="0" xfId="55" applyFont="1" applyFill="1" applyAlignment="1">
      <alignment vertical="top"/>
      <protection/>
    </xf>
    <xf numFmtId="0" fontId="8" fillId="32" borderId="14" xfId="55" applyFont="1" applyFill="1" applyBorder="1" applyAlignment="1">
      <alignment horizontal="center" vertical="center" wrapText="1"/>
      <protection/>
    </xf>
    <xf numFmtId="0" fontId="9" fillId="32" borderId="0" xfId="55" applyFont="1" applyFill="1" applyBorder="1" applyAlignment="1">
      <alignment horizontal="center" wrapText="1"/>
      <protection/>
    </xf>
    <xf numFmtId="49" fontId="9" fillId="32" borderId="0" xfId="55" applyNumberFormat="1" applyFont="1" applyFill="1" applyBorder="1" applyAlignment="1">
      <alignment horizontal="center" vertical="top" wrapText="1"/>
      <protection/>
    </xf>
    <xf numFmtId="0" fontId="4" fillId="32" borderId="0" xfId="55" applyFont="1" applyFill="1" applyBorder="1" applyAlignment="1">
      <alignment horizontal="left" wrapText="1"/>
      <protection/>
    </xf>
    <xf numFmtId="0" fontId="8" fillId="32" borderId="0" xfId="55" applyFont="1" applyFill="1" applyBorder="1" applyAlignment="1">
      <alignment horizontal="center" vertical="center" wrapText="1"/>
      <protection/>
    </xf>
    <xf numFmtId="49" fontId="2" fillId="0" borderId="0" xfId="53" applyNumberFormat="1" applyFont="1" applyBorder="1" applyAlignment="1">
      <alignment horizontal="justify" vertical="top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54" applyFont="1" applyFill="1" applyAlignment="1">
      <alignment horizontal="right"/>
      <protection/>
    </xf>
    <xf numFmtId="4" fontId="2" fillId="0" borderId="0" xfId="53" applyNumberFormat="1" applyFont="1">
      <alignment/>
      <protection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0" borderId="0" xfId="53" applyFont="1" applyBorder="1" applyAlignment="1">
      <alignment horizontal="left" vertical="top" wrapText="1"/>
      <protection/>
    </xf>
    <xf numFmtId="49" fontId="9" fillId="33" borderId="0" xfId="55" applyNumberFormat="1" applyFont="1" applyFill="1" applyBorder="1" applyAlignment="1">
      <alignment horizontal="center" wrapText="1"/>
      <protection/>
    </xf>
    <xf numFmtId="3" fontId="9" fillId="33" borderId="0" xfId="55" applyNumberFormat="1" applyFont="1" applyFill="1" applyAlignment="1">
      <alignment/>
      <protection/>
    </xf>
    <xf numFmtId="0" fontId="8" fillId="33" borderId="0" xfId="55" applyFont="1" applyFill="1" applyAlignment="1">
      <alignment/>
      <protection/>
    </xf>
    <xf numFmtId="49" fontId="8" fillId="32" borderId="0" xfId="55" applyNumberFormat="1" applyFont="1" applyFill="1" applyAlignment="1">
      <alignment/>
      <protection/>
    </xf>
    <xf numFmtId="0" fontId="4" fillId="32" borderId="14" xfId="55" applyFont="1" applyFill="1" applyBorder="1" applyAlignment="1">
      <alignment horizontal="center" wrapText="1"/>
      <protection/>
    </xf>
    <xf numFmtId="0" fontId="4" fillId="32" borderId="14" xfId="55" applyFont="1" applyFill="1" applyBorder="1" applyAlignment="1">
      <alignment horizontal="center"/>
      <protection/>
    </xf>
    <xf numFmtId="0" fontId="8" fillId="32" borderId="14" xfId="55" applyFont="1" applyFill="1" applyBorder="1" applyAlignment="1">
      <alignment horizontal="center" wrapText="1"/>
      <protection/>
    </xf>
    <xf numFmtId="49" fontId="8" fillId="32" borderId="14" xfId="55" applyNumberFormat="1" applyFont="1" applyFill="1" applyBorder="1" applyAlignment="1">
      <alignment horizontal="center" wrapText="1"/>
      <protection/>
    </xf>
    <xf numFmtId="49" fontId="4" fillId="32" borderId="14" xfId="55" applyNumberFormat="1" applyFont="1" applyFill="1" applyBorder="1" applyAlignment="1">
      <alignment horizontal="center" wrapText="1"/>
      <protection/>
    </xf>
    <xf numFmtId="0" fontId="4" fillId="32" borderId="0" xfId="55" applyFont="1" applyFill="1" applyBorder="1" applyAlignment="1">
      <alignment horizontal="center" wrapText="1"/>
      <protection/>
    </xf>
    <xf numFmtId="49" fontId="4" fillId="32" borderId="0" xfId="55" applyNumberFormat="1" applyFont="1" applyFill="1" applyBorder="1" applyAlignment="1">
      <alignment horizontal="center" wrapText="1"/>
      <protection/>
    </xf>
    <xf numFmtId="0" fontId="4" fillId="32" borderId="0" xfId="55" applyFont="1" applyFill="1" applyBorder="1" applyAlignment="1">
      <alignment horizontal="center"/>
      <protection/>
    </xf>
    <xf numFmtId="0" fontId="3" fillId="0" borderId="14" xfId="0" applyFont="1" applyBorder="1" applyAlignment="1">
      <alignment horizontal="center" vertical="center" wrapText="1"/>
    </xf>
    <xf numFmtId="4" fontId="5" fillId="0" borderId="13" xfId="53" applyNumberFormat="1" applyFont="1" applyBorder="1" applyAlignment="1">
      <alignment horizontal="right" wrapText="1"/>
      <protection/>
    </xf>
    <xf numFmtId="4" fontId="2" fillId="0" borderId="0" xfId="53" applyNumberFormat="1" applyFont="1" applyBorder="1" applyAlignment="1">
      <alignment horizontal="right"/>
      <protection/>
    </xf>
    <xf numFmtId="0" fontId="2" fillId="0" borderId="0" xfId="53" applyFont="1" applyBorder="1" applyAlignment="1">
      <alignment horizontal="right"/>
      <protection/>
    </xf>
    <xf numFmtId="4" fontId="5" fillId="0" borderId="0" xfId="53" applyNumberFormat="1" applyFont="1" applyBorder="1" applyAlignment="1">
      <alignment horizontal="right"/>
      <protection/>
    </xf>
    <xf numFmtId="4" fontId="2" fillId="0" borderId="0" xfId="53" applyNumberFormat="1" applyFont="1" applyBorder="1" applyAlignment="1">
      <alignment horizontal="right"/>
      <protection/>
    </xf>
    <xf numFmtId="4" fontId="2" fillId="0" borderId="0" xfId="53" applyNumberFormat="1" applyFont="1" applyBorder="1" applyAlignment="1">
      <alignment horizontal="right"/>
      <protection/>
    </xf>
    <xf numFmtId="0" fontId="3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32" borderId="0" xfId="55" applyFont="1" applyFill="1" applyBorder="1" applyAlignment="1">
      <alignment horizontal="center" wrapText="1"/>
      <protection/>
    </xf>
    <xf numFmtId="49" fontId="3" fillId="32" borderId="0" xfId="55" applyNumberFormat="1" applyFont="1" applyFill="1" applyBorder="1" applyAlignment="1">
      <alignment horizontal="center" wrapText="1"/>
      <protection/>
    </xf>
    <xf numFmtId="4" fontId="3" fillId="32" borderId="0" xfId="55" applyNumberFormat="1" applyFont="1" applyFill="1" applyBorder="1" applyAlignment="1">
      <alignment horizontal="right"/>
      <protection/>
    </xf>
    <xf numFmtId="4" fontId="4" fillId="33" borderId="0" xfId="55" applyNumberFormat="1" applyFont="1" applyFill="1" applyBorder="1" applyAlignment="1">
      <alignment horizontal="right"/>
      <protection/>
    </xf>
    <xf numFmtId="0" fontId="4" fillId="33" borderId="0" xfId="55" applyFont="1" applyFill="1" applyBorder="1" applyAlignment="1">
      <alignment horizontal="left" wrapText="1"/>
      <protection/>
    </xf>
    <xf numFmtId="49" fontId="4" fillId="33" borderId="0" xfId="55" applyNumberFormat="1" applyFont="1" applyFill="1" applyBorder="1" applyAlignment="1">
      <alignment horizontal="center"/>
      <protection/>
    </xf>
    <xf numFmtId="0" fontId="4" fillId="32" borderId="0" xfId="0" applyFont="1" applyFill="1" applyBorder="1" applyAlignment="1">
      <alignment horizontal="left" wrapText="1"/>
    </xf>
    <xf numFmtId="49" fontId="4" fillId="32" borderId="0" xfId="0" applyNumberFormat="1" applyFont="1" applyFill="1" applyBorder="1" applyAlignment="1">
      <alignment horizontal="center"/>
    </xf>
    <xf numFmtId="4" fontId="4" fillId="32" borderId="0" xfId="0" applyNumberFormat="1" applyFont="1" applyFill="1" applyBorder="1" applyAlignment="1">
      <alignment horizontal="right"/>
    </xf>
    <xf numFmtId="0" fontId="3" fillId="32" borderId="15" xfId="55" applyFont="1" applyFill="1" applyBorder="1" applyAlignment="1">
      <alignment horizontal="center" wrapText="1"/>
      <protection/>
    </xf>
    <xf numFmtId="49" fontId="3" fillId="32" borderId="15" xfId="55" applyNumberFormat="1" applyFont="1" applyFill="1" applyBorder="1" applyAlignment="1">
      <alignment horizontal="center" wrapText="1"/>
      <protection/>
    </xf>
    <xf numFmtId="4" fontId="3" fillId="32" borderId="15" xfId="55" applyNumberFormat="1" applyFont="1" applyFill="1" applyBorder="1" applyAlignment="1">
      <alignment horizontal="right"/>
      <protection/>
    </xf>
    <xf numFmtId="0" fontId="6" fillId="32" borderId="0" xfId="0" applyFont="1" applyFill="1" applyAlignment="1">
      <alignment/>
    </xf>
    <xf numFmtId="0" fontId="3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justify" vertical="top" wrapText="1"/>
    </xf>
    <xf numFmtId="0" fontId="4" fillId="32" borderId="0" xfId="0" applyFont="1" applyFill="1" applyAlignment="1">
      <alignment horizontal="center" vertical="top"/>
    </xf>
    <xf numFmtId="4" fontId="2" fillId="0" borderId="0" xfId="53" applyNumberFormat="1" applyFont="1" applyAlignment="1">
      <alignment vertical="top"/>
      <protection/>
    </xf>
    <xf numFmtId="0" fontId="8" fillId="32" borderId="0" xfId="55" applyFont="1" applyFill="1" applyBorder="1" applyAlignment="1">
      <alignment/>
      <protection/>
    </xf>
    <xf numFmtId="4" fontId="4" fillId="33" borderId="16" xfId="55" applyNumberFormat="1" applyFont="1" applyFill="1" applyBorder="1" applyAlignment="1">
      <alignment horizontal="right"/>
      <protection/>
    </xf>
    <xf numFmtId="0" fontId="8" fillId="33" borderId="0" xfId="55" applyFont="1" applyFill="1" applyBorder="1" applyAlignment="1">
      <alignment/>
      <protection/>
    </xf>
    <xf numFmtId="0" fontId="8" fillId="32" borderId="0" xfId="55" applyFont="1" applyFill="1" applyBorder="1" applyAlignment="1">
      <alignment vertical="top"/>
      <protection/>
    </xf>
    <xf numFmtId="0" fontId="4" fillId="0" borderId="0" xfId="0" applyFont="1" applyAlignment="1">
      <alignment wrapText="1"/>
    </xf>
    <xf numFmtId="4" fontId="3" fillId="33" borderId="0" xfId="55" applyNumberFormat="1" applyFont="1" applyFill="1" applyBorder="1" applyAlignment="1">
      <alignment horizontal="right"/>
      <protection/>
    </xf>
    <xf numFmtId="4" fontId="4" fillId="33" borderId="0" xfId="55" applyNumberFormat="1" applyFont="1" applyFill="1" applyBorder="1" applyAlignment="1">
      <alignment/>
      <protection/>
    </xf>
    <xf numFmtId="4" fontId="4" fillId="33" borderId="0" xfId="0" applyNumberFormat="1" applyFont="1" applyFill="1" applyBorder="1" applyAlignment="1">
      <alignment horizontal="right"/>
    </xf>
    <xf numFmtId="49" fontId="9" fillId="33" borderId="0" xfId="55" applyNumberFormat="1" applyFont="1" applyFill="1" applyBorder="1" applyAlignment="1">
      <alignment horizontal="center" vertical="top" wrapText="1"/>
      <protection/>
    </xf>
    <xf numFmtId="3" fontId="8" fillId="33" borderId="0" xfId="55" applyNumberFormat="1" applyFont="1" applyFill="1" applyAlignment="1">
      <alignment/>
      <protection/>
    </xf>
    <xf numFmtId="0" fontId="3" fillId="33" borderId="0" xfId="55" applyFont="1" applyFill="1" applyBorder="1" applyAlignment="1">
      <alignment horizontal="left" wrapText="1"/>
      <protection/>
    </xf>
    <xf numFmtId="49" fontId="8" fillId="33" borderId="0" xfId="55" applyNumberFormat="1" applyFont="1" applyFill="1" applyBorder="1" applyAlignment="1">
      <alignment horizontal="center" wrapText="1"/>
      <protection/>
    </xf>
    <xf numFmtId="0" fontId="4" fillId="33" borderId="0" xfId="55" applyFont="1" applyFill="1" applyBorder="1" applyAlignment="1">
      <alignment horizontal="center"/>
      <protection/>
    </xf>
    <xf numFmtId="4" fontId="2" fillId="33" borderId="0" xfId="53" applyNumberFormat="1" applyFont="1" applyFill="1" applyBorder="1" applyAlignment="1">
      <alignment horizontal="right"/>
      <protection/>
    </xf>
    <xf numFmtId="0" fontId="4" fillId="33" borderId="0" xfId="55" applyFont="1" applyFill="1" applyAlignment="1">
      <alignment/>
      <protection/>
    </xf>
    <xf numFmtId="0" fontId="4" fillId="33" borderId="0" xfId="54" applyFont="1" applyFill="1" applyAlignment="1">
      <alignment horizontal="right"/>
      <protection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6" fillId="0" borderId="0" xfId="0" applyFont="1" applyAlignment="1">
      <alignment horizontal="right"/>
    </xf>
    <xf numFmtId="4" fontId="3" fillId="33" borderId="15" xfId="55" applyNumberFormat="1" applyFont="1" applyFill="1" applyBorder="1" applyAlignment="1">
      <alignment horizontal="right"/>
      <protection/>
    </xf>
    <xf numFmtId="4" fontId="3" fillId="33" borderId="0" xfId="55" applyNumberFormat="1" applyFont="1" applyFill="1" applyBorder="1" applyAlignment="1">
      <alignment/>
      <protection/>
    </xf>
    <xf numFmtId="4" fontId="4" fillId="33" borderId="0" xfId="0" applyNumberFormat="1" applyFont="1" applyFill="1" applyBorder="1" applyAlignment="1">
      <alignment horizontal="right" shrinkToFit="1"/>
    </xf>
    <xf numFmtId="0" fontId="3" fillId="32" borderId="0" xfId="55" applyFont="1" applyFill="1" applyAlignment="1">
      <alignment vertical="top" wrapText="1"/>
      <protection/>
    </xf>
    <xf numFmtId="0" fontId="2" fillId="32" borderId="0" xfId="53" applyFont="1" applyFill="1" applyAlignment="1">
      <alignment/>
      <protection/>
    </xf>
    <xf numFmtId="0" fontId="2" fillId="32" borderId="0" xfId="53" applyFont="1" applyFill="1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2" fontId="4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top" wrapText="1"/>
    </xf>
    <xf numFmtId="0" fontId="9" fillId="32" borderId="0" xfId="55" applyFont="1" applyFill="1" applyAlignment="1">
      <alignment/>
      <protection/>
    </xf>
    <xf numFmtId="4" fontId="4" fillId="0" borderId="0" xfId="0" applyNumberFormat="1" applyFont="1" applyBorder="1" applyAlignment="1">
      <alignment horizontal="center" vertical="center"/>
    </xf>
    <xf numFmtId="0" fontId="4" fillId="33" borderId="0" xfId="0" applyFont="1" applyFill="1" applyBorder="1" applyAlignment="1">
      <alignment wrapText="1"/>
    </xf>
    <xf numFmtId="0" fontId="3" fillId="33" borderId="0" xfId="55" applyFont="1" applyFill="1" applyBorder="1" applyAlignment="1">
      <alignment horizontal="center" wrapText="1"/>
      <protection/>
    </xf>
    <xf numFmtId="0" fontId="9" fillId="33" borderId="0" xfId="55" applyFont="1" applyFill="1" applyBorder="1" applyAlignment="1">
      <alignment horizontal="center" vertical="top" wrapText="1"/>
      <protection/>
    </xf>
    <xf numFmtId="49" fontId="3" fillId="33" borderId="0" xfId="55" applyNumberFormat="1" applyFont="1" applyFill="1" applyBorder="1" applyAlignment="1">
      <alignment horizontal="center" wrapText="1"/>
      <protection/>
    </xf>
    <xf numFmtId="0" fontId="9" fillId="33" borderId="0" xfId="55" applyFont="1" applyFill="1" applyBorder="1" applyAlignment="1">
      <alignment horizontal="center" wrapText="1"/>
      <protection/>
    </xf>
    <xf numFmtId="49" fontId="3" fillId="33" borderId="0" xfId="55" applyNumberFormat="1" applyFont="1" applyFill="1" applyBorder="1" applyAlignment="1">
      <alignment/>
      <protection/>
    </xf>
    <xf numFmtId="49" fontId="4" fillId="33" borderId="0" xfId="55" applyNumberFormat="1" applyFont="1" applyFill="1" applyBorder="1" applyAlignment="1">
      <alignment/>
      <protection/>
    </xf>
    <xf numFmtId="172" fontId="4" fillId="33" borderId="0" xfId="55" applyNumberFormat="1" applyFont="1" applyFill="1" applyBorder="1" applyAlignment="1">
      <alignment/>
      <protection/>
    </xf>
    <xf numFmtId="0" fontId="4" fillId="33" borderId="0" xfId="0" applyFont="1" applyFill="1" applyBorder="1" applyAlignment="1">
      <alignment horizontal="justify"/>
    </xf>
    <xf numFmtId="49" fontId="3" fillId="33" borderId="0" xfId="55" applyNumberFormat="1" applyFont="1" applyFill="1" applyBorder="1" applyAlignment="1">
      <alignment horizontal="center"/>
      <protection/>
    </xf>
    <xf numFmtId="49" fontId="8" fillId="33" borderId="0" xfId="55" applyNumberFormat="1" applyFont="1" applyFill="1" applyBorder="1" applyAlignment="1">
      <alignment horizontal="center" vertical="top" wrapText="1"/>
      <protection/>
    </xf>
    <xf numFmtId="0" fontId="3" fillId="33" borderId="0" xfId="55" applyFont="1" applyFill="1" applyBorder="1" applyAlignment="1">
      <alignment wrapText="1"/>
      <protection/>
    </xf>
    <xf numFmtId="0" fontId="3" fillId="33" borderId="0" xfId="55" applyFont="1" applyFill="1" applyBorder="1" applyAlignment="1">
      <alignment/>
      <protection/>
    </xf>
    <xf numFmtId="49" fontId="4" fillId="33" borderId="0" xfId="55" applyNumberFormat="1" applyFont="1" applyFill="1" applyBorder="1" applyAlignment="1">
      <alignment horizontal="left" wrapText="1"/>
      <protection/>
    </xf>
    <xf numFmtId="9" fontId="4" fillId="33" borderId="0" xfId="62" applyFont="1" applyFill="1" applyBorder="1" applyAlignment="1">
      <alignment horizontal="center"/>
    </xf>
    <xf numFmtId="0" fontId="2" fillId="33" borderId="0" xfId="0" applyFont="1" applyFill="1" applyBorder="1" applyAlignment="1">
      <alignment wrapText="1"/>
    </xf>
    <xf numFmtId="0" fontId="9" fillId="33" borderId="0" xfId="55" applyNumberFormat="1" applyFont="1" applyFill="1" applyBorder="1" applyAlignment="1">
      <alignment horizontal="center" vertical="top" wrapText="1"/>
      <protection/>
    </xf>
    <xf numFmtId="0" fontId="4" fillId="33" borderId="16" xfId="55" applyFont="1" applyFill="1" applyBorder="1" applyAlignment="1">
      <alignment horizontal="left" wrapText="1"/>
      <protection/>
    </xf>
    <xf numFmtId="0" fontId="4" fillId="33" borderId="16" xfId="0" applyFont="1" applyFill="1" applyBorder="1" applyAlignment="1">
      <alignment horizontal="left" wrapText="1"/>
    </xf>
    <xf numFmtId="49" fontId="4" fillId="33" borderId="16" xfId="0" applyNumberFormat="1" applyFont="1" applyFill="1" applyBorder="1" applyAlignment="1">
      <alignment horizontal="center"/>
    </xf>
    <xf numFmtId="49" fontId="4" fillId="33" borderId="16" xfId="55" applyNumberFormat="1" applyFont="1" applyFill="1" applyBorder="1" applyAlignment="1">
      <alignment horizontal="center"/>
      <protection/>
    </xf>
    <xf numFmtId="0" fontId="4" fillId="33" borderId="14" xfId="0" applyFont="1" applyFill="1" applyBorder="1" applyAlignment="1">
      <alignment horizontal="left" wrapText="1"/>
    </xf>
    <xf numFmtId="49" fontId="4" fillId="33" borderId="14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right" shrinkToFit="1"/>
    </xf>
    <xf numFmtId="4" fontId="4" fillId="33" borderId="14" xfId="0" applyNumberFormat="1" applyFont="1" applyFill="1" applyBorder="1" applyAlignment="1">
      <alignment horizontal="right"/>
    </xf>
    <xf numFmtId="4" fontId="8" fillId="32" borderId="0" xfId="55" applyNumberFormat="1" applyFont="1" applyFill="1" applyAlignment="1">
      <alignment horizontal="center"/>
      <protection/>
    </xf>
    <xf numFmtId="0" fontId="3" fillId="32" borderId="0" xfId="0" applyFont="1" applyFill="1" applyAlignment="1">
      <alignment horizontal="left" vertical="top" wrapText="1"/>
    </xf>
    <xf numFmtId="0" fontId="4" fillId="32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 wrapText="1"/>
    </xf>
    <xf numFmtId="2" fontId="4" fillId="32" borderId="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49" fontId="4" fillId="32" borderId="0" xfId="0" applyNumberFormat="1" applyFont="1" applyFill="1" applyBorder="1" applyAlignment="1">
      <alignment horizontal="left" vertical="top" wrapText="1"/>
    </xf>
    <xf numFmtId="0" fontId="11" fillId="32" borderId="0" xfId="0" applyFont="1" applyFill="1" applyAlignment="1">
      <alignment horizontal="left" vertical="top" wrapText="1"/>
    </xf>
    <xf numFmtId="49" fontId="2" fillId="0" borderId="0" xfId="53" applyNumberFormat="1" applyFont="1" applyBorder="1" applyAlignment="1">
      <alignment horizontal="left" vertical="top" wrapText="1"/>
      <protection/>
    </xf>
    <xf numFmtId="0" fontId="4" fillId="33" borderId="0" xfId="0" applyFont="1" applyFill="1" applyAlignment="1">
      <alignment horizontal="left" vertical="top"/>
    </xf>
    <xf numFmtId="49" fontId="2" fillId="0" borderId="0" xfId="53" applyNumberFormat="1" applyFont="1" applyBorder="1" applyAlignment="1">
      <alignment horizontal="left" vertical="top"/>
      <protection/>
    </xf>
    <xf numFmtId="0" fontId="2" fillId="0" borderId="0" xfId="53" applyNumberFormat="1" applyFont="1" applyAlignment="1">
      <alignment horizontal="left" vertical="top"/>
      <protection/>
    </xf>
    <xf numFmtId="49" fontId="5" fillId="0" borderId="0" xfId="53" applyNumberFormat="1" applyFont="1" applyBorder="1" applyAlignment="1">
      <alignment horizontal="left" vertical="top" wrapText="1"/>
      <protection/>
    </xf>
    <xf numFmtId="49" fontId="2" fillId="0" borderId="0" xfId="53" applyNumberFormat="1" applyFont="1" applyBorder="1" applyAlignment="1">
      <alignment horizontal="left" vertical="top" wrapText="1"/>
      <protection/>
    </xf>
    <xf numFmtId="49" fontId="2" fillId="0" borderId="0" xfId="53" applyNumberFormat="1" applyFont="1" applyBorder="1" applyAlignment="1">
      <alignment horizontal="left" vertical="top" wrapText="1"/>
      <protection/>
    </xf>
    <xf numFmtId="0" fontId="8" fillId="33" borderId="0" xfId="55" applyFont="1" applyFill="1" applyBorder="1" applyAlignment="1">
      <alignment horizontal="center" vertical="top"/>
      <protection/>
    </xf>
    <xf numFmtId="0" fontId="8" fillId="33" borderId="0" xfId="55" applyFont="1" applyFill="1" applyBorder="1" applyAlignment="1">
      <alignment horizontal="left"/>
      <protection/>
    </xf>
    <xf numFmtId="3" fontId="9" fillId="33" borderId="0" xfId="55" applyNumberFormat="1" applyFont="1" applyFill="1" applyBorder="1">
      <alignment/>
      <protection/>
    </xf>
    <xf numFmtId="0" fontId="8" fillId="33" borderId="0" xfId="55" applyFont="1" applyFill="1" applyBorder="1">
      <alignment/>
      <protection/>
    </xf>
    <xf numFmtId="0" fontId="9" fillId="33" borderId="0" xfId="55" applyFont="1" applyFill="1" applyBorder="1">
      <alignment/>
      <protection/>
    </xf>
    <xf numFmtId="3" fontId="9" fillId="33" borderId="0" xfId="55" applyNumberFormat="1" applyFont="1" applyFill="1">
      <alignment/>
      <protection/>
    </xf>
    <xf numFmtId="0" fontId="8" fillId="33" borderId="0" xfId="55" applyFont="1" applyFill="1">
      <alignment/>
      <protection/>
    </xf>
    <xf numFmtId="3" fontId="9" fillId="33" borderId="0" xfId="55" applyNumberFormat="1" applyFont="1" applyFill="1" applyAlignment="1">
      <alignment horizontal="center" vertical="center"/>
      <protection/>
    </xf>
    <xf numFmtId="0" fontId="8" fillId="33" borderId="0" xfId="55" applyFont="1" applyFill="1" applyAlignment="1">
      <alignment horizontal="center" vertical="center"/>
      <protection/>
    </xf>
    <xf numFmtId="49" fontId="4" fillId="33" borderId="14" xfId="55" applyNumberFormat="1" applyFont="1" applyFill="1" applyBorder="1" applyAlignment="1">
      <alignment horizontal="center" wrapText="1"/>
      <protection/>
    </xf>
    <xf numFmtId="0" fontId="4" fillId="33" borderId="0" xfId="55" applyFont="1" applyFill="1" applyBorder="1" applyAlignment="1">
      <alignment horizontal="center" wrapText="1"/>
      <protection/>
    </xf>
    <xf numFmtId="49" fontId="4" fillId="33" borderId="0" xfId="55" applyNumberFormat="1" applyFont="1" applyFill="1" applyBorder="1" applyAlignment="1">
      <alignment horizontal="center" wrapText="1"/>
      <protection/>
    </xf>
    <xf numFmtId="4" fontId="9" fillId="33" borderId="0" xfId="55" applyNumberFormat="1" applyFont="1" applyFill="1" applyAlignment="1">
      <alignment horizontal="center"/>
      <protection/>
    </xf>
    <xf numFmtId="3" fontId="9" fillId="33" borderId="0" xfId="55" applyNumberFormat="1" applyFont="1" applyFill="1" applyAlignment="1">
      <alignment horizontal="center"/>
      <protection/>
    </xf>
    <xf numFmtId="0" fontId="8" fillId="33" borderId="0" xfId="55" applyFont="1" applyFill="1" applyAlignment="1">
      <alignment horizontal="center"/>
      <protection/>
    </xf>
    <xf numFmtId="0" fontId="9" fillId="33" borderId="0" xfId="55" applyFont="1" applyFill="1" applyAlignment="1">
      <alignment horizontal="center"/>
      <protection/>
    </xf>
    <xf numFmtId="3" fontId="9" fillId="33" borderId="0" xfId="55" applyNumberFormat="1" applyFont="1" applyFill="1" applyAlignment="1">
      <alignment vertical="top"/>
      <protection/>
    </xf>
    <xf numFmtId="0" fontId="8" fillId="33" borderId="0" xfId="55" applyFont="1" applyFill="1" applyAlignment="1">
      <alignment vertical="top"/>
      <protection/>
    </xf>
    <xf numFmtId="3" fontId="8" fillId="33" borderId="0" xfId="55" applyNumberFormat="1" applyFont="1" applyFill="1" applyAlignment="1">
      <alignment vertical="top"/>
      <protection/>
    </xf>
    <xf numFmtId="0" fontId="8" fillId="33" borderId="0" xfId="55" applyFont="1" applyFill="1" applyAlignment="1">
      <alignment horizontal="center" vertical="top"/>
      <protection/>
    </xf>
    <xf numFmtId="49" fontId="4" fillId="33" borderId="0" xfId="0" applyNumberFormat="1" applyFont="1" applyFill="1" applyBorder="1" applyAlignment="1">
      <alignment horizontal="center"/>
    </xf>
    <xf numFmtId="3" fontId="8" fillId="33" borderId="0" xfId="55" applyNumberFormat="1" applyFont="1" applyFill="1">
      <alignment/>
      <protection/>
    </xf>
    <xf numFmtId="0" fontId="4" fillId="33" borderId="0" xfId="0" applyFont="1" applyFill="1" applyBorder="1" applyAlignment="1">
      <alignment horizontal="left" wrapText="1"/>
    </xf>
    <xf numFmtId="0" fontId="4" fillId="33" borderId="0" xfId="55" applyFont="1" applyFill="1" applyAlignment="1">
      <alignment horizontal="center" vertical="top"/>
      <protection/>
    </xf>
    <xf numFmtId="0" fontId="4" fillId="33" borderId="0" xfId="55" applyFont="1" applyFill="1" applyBorder="1" applyAlignment="1">
      <alignment/>
      <protection/>
    </xf>
    <xf numFmtId="3" fontId="3" fillId="33" borderId="0" xfId="55" applyNumberFormat="1" applyFont="1" applyFill="1">
      <alignment/>
      <protection/>
    </xf>
    <xf numFmtId="0" fontId="4" fillId="33" borderId="0" xfId="55" applyFont="1" applyFill="1">
      <alignment/>
      <protection/>
    </xf>
    <xf numFmtId="0" fontId="4" fillId="33" borderId="0" xfId="55" applyFont="1" applyFill="1" applyBorder="1" applyAlignment="1">
      <alignment wrapText="1"/>
      <protection/>
    </xf>
    <xf numFmtId="0" fontId="4" fillId="33" borderId="0" xfId="55" applyFont="1" applyFill="1" applyAlignment="1">
      <alignment horizontal="left" wrapText="1"/>
      <protection/>
    </xf>
    <xf numFmtId="49" fontId="4" fillId="33" borderId="0" xfId="55" applyNumberFormat="1" applyFont="1" applyFill="1" applyAlignment="1">
      <alignment/>
      <protection/>
    </xf>
    <xf numFmtId="49" fontId="4" fillId="33" borderId="0" xfId="55" applyNumberFormat="1" applyFont="1" applyFill="1" applyAlignment="1">
      <alignment horizontal="left" wrapText="1"/>
      <protection/>
    </xf>
    <xf numFmtId="0" fontId="4" fillId="33" borderId="0" xfId="55" applyFont="1" applyFill="1" applyAlignment="1">
      <alignment horizontal="left"/>
      <protection/>
    </xf>
    <xf numFmtId="0" fontId="8" fillId="33" borderId="0" xfId="55" applyFont="1" applyFill="1" applyAlignment="1">
      <alignment horizontal="left"/>
      <protection/>
    </xf>
    <xf numFmtId="49" fontId="8" fillId="33" borderId="0" xfId="55" applyNumberFormat="1" applyFont="1" applyFill="1" applyAlignment="1">
      <alignment/>
      <protection/>
    </xf>
    <xf numFmtId="0" fontId="4" fillId="0" borderId="0" xfId="0" applyFont="1" applyBorder="1" applyAlignment="1">
      <alignment/>
    </xf>
    <xf numFmtId="0" fontId="2" fillId="0" borderId="0" xfId="53" applyFont="1" applyBorder="1" applyAlignment="1">
      <alignment vertical="top" wrapText="1"/>
      <protection/>
    </xf>
    <xf numFmtId="0" fontId="4" fillId="33" borderId="14" xfId="55" applyFont="1" applyFill="1" applyBorder="1" applyAlignment="1">
      <alignment horizontal="center" wrapText="1"/>
      <protection/>
    </xf>
    <xf numFmtId="0" fontId="3" fillId="33" borderId="0" xfId="55" applyFont="1" applyFill="1" applyBorder="1" applyAlignment="1">
      <alignment horizontal="center" wrapText="1"/>
      <protection/>
    </xf>
    <xf numFmtId="0" fontId="3" fillId="33" borderId="0" xfId="55" applyFont="1" applyFill="1" applyBorder="1" applyAlignment="1">
      <alignment horizontal="center" vertical="top"/>
      <protection/>
    </xf>
    <xf numFmtId="0" fontId="4" fillId="33" borderId="0" xfId="55" applyFont="1" applyFill="1" applyBorder="1" applyAlignment="1">
      <alignment horizontal="center" vertical="top"/>
      <protection/>
    </xf>
    <xf numFmtId="172" fontId="4" fillId="33" borderId="0" xfId="55" applyNumberFormat="1" applyFont="1" applyFill="1" applyBorder="1" applyAlignment="1">
      <alignment horizontal="center" wrapText="1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17" xfId="55" applyFont="1" applyFill="1" applyBorder="1" applyAlignment="1">
      <alignment horizontal="center" vertical="center" wrapText="1"/>
      <protection/>
    </xf>
    <xf numFmtId="0" fontId="4" fillId="33" borderId="0" xfId="55" applyFont="1" applyFill="1" applyBorder="1" applyAlignment="1">
      <alignment horizontal="center" vertical="center" wrapText="1"/>
      <protection/>
    </xf>
    <xf numFmtId="0" fontId="3" fillId="33" borderId="0" xfId="55" applyFont="1" applyFill="1" applyBorder="1" applyAlignment="1">
      <alignment horizontal="center" vertical="top" wrapText="1"/>
      <protection/>
    </xf>
    <xf numFmtId="49" fontId="3" fillId="33" borderId="0" xfId="55" applyNumberFormat="1" applyFont="1" applyFill="1" applyBorder="1" applyAlignment="1">
      <alignment horizontal="center" vertical="top" wrapText="1"/>
      <protection/>
    </xf>
    <xf numFmtId="49" fontId="4" fillId="33" borderId="0" xfId="55" applyNumberFormat="1" applyFont="1" applyFill="1" applyBorder="1" applyAlignment="1">
      <alignment horizontal="center" vertical="top" wrapText="1"/>
      <protection/>
    </xf>
    <xf numFmtId="49" fontId="2" fillId="0" borderId="0" xfId="53" applyNumberFormat="1" applyFont="1" applyBorder="1" applyAlignment="1">
      <alignment horizontal="justify" vertical="top" wrapText="1"/>
      <protection/>
    </xf>
    <xf numFmtId="4" fontId="2" fillId="0" borderId="0" xfId="53" applyNumberFormat="1" applyFont="1" applyBorder="1" applyAlignment="1">
      <alignment horizontal="right" vertical="top"/>
      <protection/>
    </xf>
    <xf numFmtId="0" fontId="2" fillId="0" borderId="0" xfId="53" applyFont="1" applyAlignment="1">
      <alignment horizontal="left" wrapText="1"/>
      <protection/>
    </xf>
    <xf numFmtId="0" fontId="4" fillId="0" borderId="0" xfId="53" applyFont="1" applyAlignment="1">
      <alignment horizontal="left" vertical="top" wrapText="1"/>
      <protection/>
    </xf>
    <xf numFmtId="0" fontId="3" fillId="34" borderId="0" xfId="0" applyFont="1" applyFill="1" applyAlignment="1">
      <alignment horizontal="center" vertical="top" wrapText="1"/>
    </xf>
    <xf numFmtId="0" fontId="3" fillId="34" borderId="0" xfId="0" applyFont="1" applyFill="1" applyAlignment="1">
      <alignment horizontal="justify" vertical="top" wrapText="1"/>
    </xf>
    <xf numFmtId="0" fontId="3" fillId="34" borderId="0" xfId="0" applyFont="1" applyFill="1" applyAlignment="1">
      <alignment horizontal="left" vertical="top" wrapText="1"/>
    </xf>
    <xf numFmtId="0" fontId="6" fillId="34" borderId="0" xfId="0" applyFont="1" applyFill="1" applyAlignment="1">
      <alignment/>
    </xf>
    <xf numFmtId="0" fontId="4" fillId="34" borderId="0" xfId="0" applyFont="1" applyFill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4" fillId="34" borderId="0" xfId="0" applyFont="1" applyFill="1" applyAlignment="1">
      <alignment horizontal="left" wrapText="1"/>
    </xf>
    <xf numFmtId="0" fontId="4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 horizontal="justify" vertical="top" wrapText="1"/>
    </xf>
    <xf numFmtId="0" fontId="5" fillId="32" borderId="0" xfId="0" applyFont="1" applyFill="1" applyAlignment="1">
      <alignment horizontal="justify" vertical="top" wrapText="1"/>
    </xf>
    <xf numFmtId="0" fontId="10" fillId="32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 wrapText="1"/>
    </xf>
    <xf numFmtId="0" fontId="11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vertical="top"/>
    </xf>
    <xf numFmtId="0" fontId="4" fillId="33" borderId="0" xfId="0" applyFont="1" applyFill="1" applyBorder="1" applyAlignment="1">
      <alignment horizontal="left" vertical="top" wrapText="1"/>
    </xf>
    <xf numFmtId="4" fontId="2" fillId="33" borderId="0" xfId="53" applyNumberFormat="1" applyFont="1" applyFill="1" applyBorder="1" applyAlignment="1">
      <alignment horizontal="right" vertical="top"/>
      <protection/>
    </xf>
    <xf numFmtId="0" fontId="2" fillId="33" borderId="0" xfId="53" applyFont="1" applyFill="1" applyBorder="1" applyAlignment="1">
      <alignment vertical="top" wrapText="1"/>
      <protection/>
    </xf>
    <xf numFmtId="49" fontId="2" fillId="33" borderId="0" xfId="53" applyNumberFormat="1" applyFont="1" applyFill="1" applyBorder="1" applyAlignment="1">
      <alignment horizontal="left" vertical="top" wrapText="1"/>
      <protection/>
    </xf>
    <xf numFmtId="0" fontId="4" fillId="33" borderId="0" xfId="0" applyFont="1" applyFill="1" applyAlignment="1">
      <alignment horizontal="left" wrapText="1"/>
    </xf>
    <xf numFmtId="4" fontId="4" fillId="33" borderId="14" xfId="0" applyNumberFormat="1" applyFont="1" applyFill="1" applyBorder="1" applyAlignment="1">
      <alignment horizontal="center"/>
    </xf>
    <xf numFmtId="0" fontId="4" fillId="0" borderId="0" xfId="53" applyFont="1" applyAlignment="1">
      <alignment/>
      <protection/>
    </xf>
    <xf numFmtId="0" fontId="4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wrapText="1"/>
      <protection/>
    </xf>
    <xf numFmtId="0" fontId="4" fillId="33" borderId="0" xfId="0" applyFont="1" applyFill="1" applyAlignment="1">
      <alignment horizontal="left"/>
    </xf>
    <xf numFmtId="0" fontId="4" fillId="0" borderId="0" xfId="0" applyFont="1" applyBorder="1" applyAlignment="1">
      <alignment horizontal="left" vertical="top" indent="1"/>
    </xf>
    <xf numFmtId="0" fontId="4" fillId="0" borderId="0" xfId="0" applyFont="1" applyBorder="1" applyAlignment="1">
      <alignment horizontal="left" vertical="top" wrapText="1" indent="1"/>
    </xf>
    <xf numFmtId="0" fontId="50" fillId="32" borderId="0" xfId="0" applyFont="1" applyFill="1" applyAlignment="1">
      <alignment horizontal="center" vertical="top" wrapText="1"/>
    </xf>
    <xf numFmtId="49" fontId="2" fillId="0" borderId="0" xfId="53" applyNumberFormat="1" applyFont="1" applyBorder="1" applyAlignment="1">
      <alignment horizontal="left" wrapText="1"/>
      <protection/>
    </xf>
    <xf numFmtId="0" fontId="4" fillId="0" borderId="0" xfId="0" applyFont="1" applyBorder="1" applyAlignment="1">
      <alignment horizontal="center" vertical="top"/>
    </xf>
    <xf numFmtId="0" fontId="4" fillId="0" borderId="0" xfId="56" applyFont="1">
      <alignment/>
      <protection/>
    </xf>
    <xf numFmtId="0" fontId="2" fillId="0" borderId="0" xfId="56" applyNumberFormat="1" applyFont="1" applyAlignment="1">
      <alignment horizontal="left" indent="15"/>
      <protection/>
    </xf>
    <xf numFmtId="0" fontId="2" fillId="0" borderId="0" xfId="56" applyNumberFormat="1" applyFont="1" applyFill="1" applyAlignment="1">
      <alignment/>
      <protection/>
    </xf>
    <xf numFmtId="0" fontId="4" fillId="0" borderId="0" xfId="56" applyFont="1" applyFill="1">
      <alignment/>
      <protection/>
    </xf>
    <xf numFmtId="0" fontId="4" fillId="0" borderId="0" xfId="56" applyNumberFormat="1" applyFont="1" applyAlignment="1">
      <alignment horizontal="justify" wrapText="1"/>
      <protection/>
    </xf>
    <xf numFmtId="0" fontId="4" fillId="0" borderId="0" xfId="56" applyFont="1" applyFill="1" applyAlignment="1">
      <alignment horizontal="center" vertical="top" wrapText="1"/>
      <protection/>
    </xf>
    <xf numFmtId="0" fontId="4" fillId="0" borderId="0" xfId="56" applyFont="1" applyFill="1" applyAlignment="1">
      <alignment vertical="top" wrapText="1"/>
      <protection/>
    </xf>
    <xf numFmtId="0" fontId="2" fillId="0" borderId="0" xfId="56" applyNumberFormat="1" applyFont="1" applyAlignment="1">
      <alignment horizontal="justify"/>
      <protection/>
    </xf>
    <xf numFmtId="0" fontId="4" fillId="0" borderId="0" xfId="56" applyNumberFormat="1" applyFont="1" applyFill="1">
      <alignment/>
      <protection/>
    </xf>
    <xf numFmtId="0" fontId="0" fillId="0" borderId="0" xfId="56">
      <alignment/>
      <protection/>
    </xf>
    <xf numFmtId="0" fontId="4" fillId="0" borderId="0" xfId="56" applyFont="1" applyBorder="1" applyAlignment="1">
      <alignment horizontal="center" wrapText="1"/>
      <protection/>
    </xf>
    <xf numFmtId="0" fontId="8" fillId="0" borderId="0" xfId="56" applyFont="1">
      <alignment/>
      <protection/>
    </xf>
    <xf numFmtId="0" fontId="8" fillId="0" borderId="14" xfId="56" applyFont="1" applyBorder="1" applyAlignment="1">
      <alignment horizontal="center" vertical="top" wrapText="1"/>
      <protection/>
    </xf>
    <xf numFmtId="0" fontId="8" fillId="0" borderId="14" xfId="56" applyFont="1" applyBorder="1" applyAlignment="1">
      <alignment horizontal="center"/>
      <protection/>
    </xf>
    <xf numFmtId="0" fontId="8" fillId="0" borderId="14" xfId="56" applyFont="1" applyBorder="1">
      <alignment/>
      <protection/>
    </xf>
    <xf numFmtId="0" fontId="8" fillId="0" borderId="0" xfId="56" applyFont="1" applyBorder="1">
      <alignment/>
      <protection/>
    </xf>
    <xf numFmtId="0" fontId="8" fillId="0" borderId="0" xfId="56" applyFont="1" applyBorder="1" applyAlignment="1">
      <alignment horizontal="right"/>
      <protection/>
    </xf>
    <xf numFmtId="181" fontId="4" fillId="0" borderId="0" xfId="67" applyNumberFormat="1" applyFont="1" applyAlignment="1">
      <alignment/>
    </xf>
    <xf numFmtId="181" fontId="4" fillId="0" borderId="0" xfId="56" applyNumberFormat="1" applyFont="1">
      <alignment/>
      <protection/>
    </xf>
    <xf numFmtId="0" fontId="9" fillId="33" borderId="0" xfId="55" applyFont="1" applyFill="1" applyAlignment="1">
      <alignment/>
      <protection/>
    </xf>
    <xf numFmtId="0" fontId="9" fillId="33" borderId="0" xfId="55" applyFont="1" applyFill="1" applyAlignment="1">
      <alignment horizontal="center" vertical="top"/>
      <protection/>
    </xf>
    <xf numFmtId="0" fontId="9" fillId="33" borderId="0" xfId="55" applyFont="1" applyFill="1">
      <alignment/>
      <protection/>
    </xf>
    <xf numFmtId="172" fontId="8" fillId="33" borderId="0" xfId="55" applyNumberFormat="1" applyFont="1" applyFill="1" applyAlignment="1">
      <alignment horizontal="center" wrapText="1"/>
      <protection/>
    </xf>
    <xf numFmtId="49" fontId="8" fillId="33" borderId="14" xfId="55" applyNumberFormat="1" applyFont="1" applyFill="1" applyBorder="1" applyAlignment="1">
      <alignment horizontal="center" wrapText="1"/>
      <protection/>
    </xf>
    <xf numFmtId="0" fontId="8" fillId="33" borderId="14" xfId="55" applyFont="1" applyFill="1" applyBorder="1" applyAlignment="1">
      <alignment horizontal="center" vertical="center" wrapText="1"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3" fillId="33" borderId="15" xfId="55" applyFont="1" applyFill="1" applyBorder="1" applyAlignment="1">
      <alignment horizontal="center" wrapText="1"/>
      <protection/>
    </xf>
    <xf numFmtId="49" fontId="3" fillId="33" borderId="15" xfId="55" applyNumberFormat="1" applyFont="1" applyFill="1" applyBorder="1" applyAlignment="1">
      <alignment horizontal="center" wrapText="1"/>
      <protection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center"/>
    </xf>
    <xf numFmtId="0" fontId="9" fillId="33" borderId="0" xfId="55" applyFont="1" applyFill="1" applyBorder="1" applyAlignment="1">
      <alignment horizontal="center" vertical="center" wrapText="1"/>
      <protection/>
    </xf>
    <xf numFmtId="180" fontId="4" fillId="33" borderId="0" xfId="0" applyNumberFormat="1" applyFont="1" applyFill="1" applyBorder="1" applyAlignment="1">
      <alignment horizontal="left" wrapText="1"/>
    </xf>
    <xf numFmtId="180" fontId="4" fillId="33" borderId="0" xfId="55" applyNumberFormat="1" applyFont="1" applyFill="1" applyBorder="1" applyAlignment="1">
      <alignment horizontal="left" wrapText="1"/>
      <protection/>
    </xf>
    <xf numFmtId="0" fontId="3" fillId="33" borderId="0" xfId="0" applyFont="1" applyFill="1" applyAlignment="1">
      <alignment wrapText="1"/>
    </xf>
    <xf numFmtId="0" fontId="1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0" borderId="0" xfId="53" applyFont="1" applyAlignment="1">
      <alignment/>
      <protection/>
    </xf>
    <xf numFmtId="0" fontId="2" fillId="0" borderId="0" xfId="53" applyFont="1" applyAlignment="1">
      <alignment/>
      <protection/>
    </xf>
    <xf numFmtId="0" fontId="4" fillId="0" borderId="0" xfId="0" applyFont="1" applyFill="1" applyAlignment="1">
      <alignment/>
    </xf>
    <xf numFmtId="0" fontId="2" fillId="0" borderId="0" xfId="0" applyNumberFormat="1" applyFont="1" applyAlignment="1">
      <alignment horizontal="left" indent="15"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Alignment="1">
      <alignment horizontal="justify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NumberFormat="1" applyFont="1" applyAlignment="1">
      <alignment horizontal="justify"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182" fontId="4" fillId="0" borderId="0" xfId="0" applyNumberFormat="1" applyFont="1" applyAlignment="1">
      <alignment horizontal="right"/>
    </xf>
    <xf numFmtId="4" fontId="4" fillId="0" borderId="14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182" fontId="4" fillId="0" borderId="0" xfId="0" applyNumberFormat="1" applyFont="1" applyAlignment="1">
      <alignment/>
    </xf>
    <xf numFmtId="182" fontId="4" fillId="0" borderId="0" xfId="65" applyNumberFormat="1" applyFont="1" applyFill="1" applyBorder="1" applyAlignment="1" applyProtection="1">
      <alignment/>
      <protection/>
    </xf>
    <xf numFmtId="182" fontId="4" fillId="0" borderId="0" xfId="0" applyNumberFormat="1" applyFont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8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14" xfId="0" applyFont="1" applyBorder="1" applyAlignment="1">
      <alignment horizontal="left" vertical="center" wrapText="1"/>
    </xf>
    <xf numFmtId="0" fontId="4" fillId="33" borderId="0" xfId="55" applyFont="1" applyFill="1" applyAlignment="1">
      <alignment/>
      <protection/>
    </xf>
    <xf numFmtId="0" fontId="4" fillId="33" borderId="0" xfId="55" applyFont="1" applyFill="1" applyAlignment="1">
      <alignment horizontal="left"/>
      <protection/>
    </xf>
    <xf numFmtId="0" fontId="3" fillId="33" borderId="0" xfId="55" applyFont="1" applyFill="1" applyBorder="1" applyAlignment="1">
      <alignment horizontal="center" wrapText="1"/>
      <protection/>
    </xf>
    <xf numFmtId="0" fontId="3" fillId="33" borderId="0" xfId="0" applyFont="1" applyFill="1" applyBorder="1" applyAlignment="1">
      <alignment horizontal="left" wrapText="1"/>
    </xf>
    <xf numFmtId="49" fontId="3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right"/>
    </xf>
    <xf numFmtId="4" fontId="3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33" borderId="0" xfId="55" applyFont="1" applyFill="1" applyAlignment="1">
      <alignment horizontal="left"/>
      <protection/>
    </xf>
    <xf numFmtId="0" fontId="4" fillId="33" borderId="14" xfId="55" applyFont="1" applyFill="1" applyBorder="1" applyAlignment="1">
      <alignment horizontal="center" wrapText="1"/>
      <protection/>
    </xf>
    <xf numFmtId="0" fontId="8" fillId="33" borderId="14" xfId="55" applyFont="1" applyFill="1" applyBorder="1" applyAlignment="1">
      <alignment horizontal="center" wrapText="1"/>
      <protection/>
    </xf>
    <xf numFmtId="0" fontId="4" fillId="33" borderId="14" xfId="55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center" wrapText="1"/>
      <protection/>
    </xf>
    <xf numFmtId="0" fontId="4" fillId="33" borderId="0" xfId="53" applyFont="1" applyFill="1" applyAlignment="1">
      <alignment horizontal="left"/>
      <protection/>
    </xf>
    <xf numFmtId="0" fontId="4" fillId="33" borderId="0" xfId="53" applyFont="1" applyFill="1" applyAlignment="1">
      <alignment horizontal="left"/>
      <protection/>
    </xf>
    <xf numFmtId="0" fontId="2" fillId="0" borderId="0" xfId="53" applyFont="1" applyAlignment="1">
      <alignment horizontal="left" wrapText="1"/>
      <protection/>
    </xf>
    <xf numFmtId="0" fontId="3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53" applyFont="1" applyAlignment="1">
      <alignment horizontal="left"/>
      <protection/>
    </xf>
    <xf numFmtId="0" fontId="4" fillId="0" borderId="0" xfId="53" applyFont="1" applyAlignment="1">
      <alignment horizontal="left" vertical="top" wrapText="1"/>
      <protection/>
    </xf>
    <xf numFmtId="0" fontId="2" fillId="0" borderId="0" xfId="53" applyFont="1" applyAlignment="1">
      <alignment horizontal="justify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21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justify" vertical="center" wrapText="1"/>
      <protection/>
    </xf>
    <xf numFmtId="0" fontId="2" fillId="0" borderId="21" xfId="53" applyFont="1" applyBorder="1" applyAlignment="1">
      <alignment horizontal="justify" vertical="center" wrapText="1"/>
      <protection/>
    </xf>
    <xf numFmtId="0" fontId="4" fillId="33" borderId="0" xfId="0" applyFont="1" applyFill="1" applyAlignment="1">
      <alignment horizontal="left" wrapText="1"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left" wrapText="1"/>
      <protection/>
    </xf>
    <xf numFmtId="0" fontId="5" fillId="0" borderId="0" xfId="53" applyFont="1" applyBorder="1" applyAlignment="1">
      <alignment horizontal="center" wrapText="1"/>
      <protection/>
    </xf>
    <xf numFmtId="0" fontId="5" fillId="0" borderId="0" xfId="53" applyFont="1" applyBorder="1" applyAlignment="1">
      <alignment horizontal="center" wrapText="1"/>
      <protection/>
    </xf>
    <xf numFmtId="0" fontId="4" fillId="33" borderId="0" xfId="55" applyFont="1" applyFill="1" applyAlignment="1">
      <alignment/>
      <protection/>
    </xf>
    <xf numFmtId="0" fontId="4" fillId="33" borderId="0" xfId="55" applyFont="1" applyFill="1" applyAlignment="1">
      <alignment horizontal="left"/>
      <protection/>
    </xf>
    <xf numFmtId="0" fontId="2" fillId="0" borderId="22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wrapText="1"/>
      <protection/>
    </xf>
    <xf numFmtId="0" fontId="5" fillId="0" borderId="19" xfId="53" applyFont="1" applyBorder="1" applyAlignment="1">
      <alignment horizontal="center" wrapText="1"/>
      <protection/>
    </xf>
    <xf numFmtId="0" fontId="4" fillId="0" borderId="0" xfId="53" applyFont="1" applyAlignment="1">
      <alignment/>
      <protection/>
    </xf>
    <xf numFmtId="0" fontId="2" fillId="0" borderId="0" xfId="53" applyFont="1" applyAlignment="1">
      <alignment wrapText="1"/>
      <protection/>
    </xf>
    <xf numFmtId="0" fontId="4" fillId="0" borderId="0" xfId="53" applyFont="1" applyAlignment="1">
      <alignment wrapText="1"/>
      <protection/>
    </xf>
    <xf numFmtId="0" fontId="4" fillId="32" borderId="0" xfId="55" applyFont="1" applyFill="1" applyAlignment="1">
      <alignment horizontal="center"/>
      <protection/>
    </xf>
    <xf numFmtId="0" fontId="8" fillId="32" borderId="23" xfId="55" applyFont="1" applyFill="1" applyBorder="1" applyAlignment="1">
      <alignment horizontal="center" vertical="center" wrapText="1"/>
      <protection/>
    </xf>
    <xf numFmtId="0" fontId="8" fillId="32" borderId="16" xfId="55" applyFont="1" applyFill="1" applyBorder="1" applyAlignment="1">
      <alignment horizontal="center" vertical="center" wrapText="1"/>
      <protection/>
    </xf>
    <xf numFmtId="0" fontId="4" fillId="33" borderId="14" xfId="55" applyFont="1" applyFill="1" applyBorder="1" applyAlignment="1">
      <alignment horizontal="center" wrapText="1"/>
      <protection/>
    </xf>
    <xf numFmtId="0" fontId="8" fillId="33" borderId="14" xfId="55" applyFont="1" applyFill="1" applyBorder="1" applyAlignment="1">
      <alignment horizontal="center" wrapText="1"/>
      <protection/>
    </xf>
    <xf numFmtId="0" fontId="4" fillId="33" borderId="14" xfId="55" applyFont="1" applyFill="1" applyBorder="1" applyAlignment="1">
      <alignment horizontal="center"/>
      <protection/>
    </xf>
    <xf numFmtId="0" fontId="3" fillId="32" borderId="0" xfId="55" applyFont="1" applyFill="1" applyAlignment="1">
      <alignment horizontal="center" vertical="top" wrapText="1"/>
      <protection/>
    </xf>
    <xf numFmtId="0" fontId="2" fillId="33" borderId="0" xfId="53" applyFont="1" applyFill="1" applyBorder="1" applyAlignment="1">
      <alignment horizontal="left"/>
      <protection/>
    </xf>
    <xf numFmtId="0" fontId="2" fillId="33" borderId="0" xfId="53" applyFont="1" applyFill="1" applyBorder="1" applyAlignment="1">
      <alignment horizontal="left"/>
      <protection/>
    </xf>
    <xf numFmtId="0" fontId="3" fillId="33" borderId="0" xfId="55" applyFont="1" applyFill="1" applyBorder="1" applyAlignment="1">
      <alignment horizontal="center" wrapText="1"/>
      <protection/>
    </xf>
    <xf numFmtId="0" fontId="8" fillId="33" borderId="23" xfId="55" applyFont="1" applyFill="1" applyBorder="1" applyAlignment="1">
      <alignment horizontal="center" vertical="center" wrapText="1"/>
      <protection/>
    </xf>
    <xf numFmtId="0" fontId="8" fillId="33" borderId="16" xfId="55" applyFont="1" applyFill="1" applyBorder="1" applyAlignment="1">
      <alignment horizontal="center" vertical="center" wrapText="1"/>
      <protection/>
    </xf>
    <xf numFmtId="0" fontId="4" fillId="33" borderId="23" xfId="55" applyFont="1" applyFill="1" applyBorder="1" applyAlignment="1">
      <alignment horizontal="center" wrapText="1"/>
      <protection/>
    </xf>
    <xf numFmtId="0" fontId="4" fillId="33" borderId="16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4" fillId="33" borderId="24" xfId="55" applyFont="1" applyFill="1" applyBorder="1" applyAlignment="1">
      <alignment horizontal="center" wrapText="1"/>
      <protection/>
    </xf>
    <xf numFmtId="0" fontId="4" fillId="33" borderId="25" xfId="55" applyFont="1" applyFill="1" applyBorder="1" applyAlignment="1">
      <alignment horizontal="center" wrapText="1"/>
      <protection/>
    </xf>
    <xf numFmtId="0" fontId="4" fillId="33" borderId="0" xfId="53" applyFont="1" applyFill="1" applyAlignment="1">
      <alignment horizontal="left"/>
      <protection/>
    </xf>
    <xf numFmtId="0" fontId="4" fillId="33" borderId="0" xfId="53" applyFont="1" applyFill="1" applyAlignment="1">
      <alignment horizontal="left" wrapText="1"/>
      <protection/>
    </xf>
    <xf numFmtId="0" fontId="3" fillId="33" borderId="0" xfId="55" applyFont="1" applyFill="1" applyAlignment="1">
      <alignment horizontal="center" wrapText="1"/>
      <protection/>
    </xf>
    <xf numFmtId="0" fontId="2" fillId="0" borderId="0" xfId="53" applyFont="1" applyAlignment="1">
      <alignment/>
      <protection/>
    </xf>
    <xf numFmtId="0" fontId="2" fillId="0" borderId="0" xfId="53" applyFont="1" applyAlignment="1">
      <alignment/>
      <protection/>
    </xf>
    <xf numFmtId="0" fontId="2" fillId="0" borderId="0" xfId="53" applyFont="1" applyAlignment="1">
      <alignment wrapText="1"/>
      <protection/>
    </xf>
    <xf numFmtId="0" fontId="4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top"/>
    </xf>
    <xf numFmtId="0" fontId="4" fillId="0" borderId="17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53" applyFont="1" applyAlignment="1">
      <alignment horizontal="center" wrapText="1"/>
      <protection/>
    </xf>
    <xf numFmtId="0" fontId="4" fillId="0" borderId="0" xfId="56" applyFont="1" applyAlignment="1">
      <alignment/>
      <protection/>
    </xf>
    <xf numFmtId="0" fontId="4" fillId="0" borderId="0" xfId="56" applyFont="1" applyFill="1" applyAlignment="1">
      <alignment vertical="top" wrapText="1"/>
      <protection/>
    </xf>
    <xf numFmtId="0" fontId="3" fillId="0" borderId="0" xfId="56" applyNumberFormat="1" applyFont="1" applyAlignment="1">
      <alignment horizontal="center" wrapText="1"/>
      <protection/>
    </xf>
    <xf numFmtId="0" fontId="0" fillId="0" borderId="0" xfId="0" applyAlignment="1">
      <alignment/>
    </xf>
    <xf numFmtId="0" fontId="4" fillId="0" borderId="0" xfId="56" applyFont="1" applyBorder="1" applyAlignment="1">
      <alignment horizontal="center" wrapText="1"/>
      <protection/>
    </xf>
    <xf numFmtId="0" fontId="8" fillId="0" borderId="23" xfId="56" applyFont="1" applyBorder="1" applyAlignment="1">
      <alignment horizontal="center" vertical="top"/>
      <protection/>
    </xf>
    <xf numFmtId="0" fontId="8" fillId="0" borderId="16" xfId="56" applyFont="1" applyBorder="1" applyAlignment="1">
      <alignment horizontal="center" vertical="top"/>
      <protection/>
    </xf>
    <xf numFmtId="0" fontId="8" fillId="0" borderId="23" xfId="56" applyFont="1" applyBorder="1" applyAlignment="1">
      <alignment horizontal="center" vertical="top" wrapText="1"/>
      <protection/>
    </xf>
    <xf numFmtId="0" fontId="8" fillId="0" borderId="16" xfId="56" applyFont="1" applyBorder="1" applyAlignment="1">
      <alignment horizontal="center" vertical="top" wrapText="1"/>
      <protection/>
    </xf>
    <xf numFmtId="0" fontId="0" fillId="0" borderId="16" xfId="0" applyBorder="1" applyAlignment="1">
      <alignment horizontal="center" vertical="top"/>
    </xf>
    <xf numFmtId="0" fontId="8" fillId="0" borderId="17" xfId="56" applyFont="1" applyBorder="1" applyAlignment="1">
      <alignment horizontal="center" vertical="top"/>
      <protection/>
    </xf>
    <xf numFmtId="0" fontId="8" fillId="0" borderId="24" xfId="56" applyFont="1" applyBorder="1" applyAlignment="1">
      <alignment horizontal="center" vertical="top"/>
      <protection/>
    </xf>
    <xf numFmtId="0" fontId="8" fillId="0" borderId="25" xfId="56" applyFont="1" applyBorder="1" applyAlignment="1">
      <alignment horizontal="center" vertical="top"/>
      <protection/>
    </xf>
    <xf numFmtId="0" fontId="8" fillId="0" borderId="26" xfId="56" applyFont="1" applyBorder="1" applyAlignment="1">
      <alignment horizontal="center" wrapText="1"/>
      <protection/>
    </xf>
    <xf numFmtId="0" fontId="8" fillId="0" borderId="30" xfId="56" applyFont="1" applyBorder="1" applyAlignment="1">
      <alignment horizontal="center" wrapText="1"/>
      <protection/>
    </xf>
    <xf numFmtId="0" fontId="8" fillId="0" borderId="27" xfId="56" applyFont="1" applyBorder="1" applyAlignment="1">
      <alignment horizontal="center" wrapText="1"/>
      <protection/>
    </xf>
    <xf numFmtId="0" fontId="8" fillId="0" borderId="28" xfId="56" applyFont="1" applyBorder="1" applyAlignment="1">
      <alignment horizontal="center" wrapText="1"/>
      <protection/>
    </xf>
    <xf numFmtId="0" fontId="8" fillId="0" borderId="31" xfId="56" applyFont="1" applyBorder="1" applyAlignment="1">
      <alignment horizontal="center" wrapText="1"/>
      <protection/>
    </xf>
    <xf numFmtId="0" fontId="8" fillId="0" borderId="29" xfId="56" applyFont="1" applyBorder="1" applyAlignment="1">
      <alignment horizontal="center" wrapText="1"/>
      <protection/>
    </xf>
    <xf numFmtId="0" fontId="8" fillId="0" borderId="26" xfId="56" applyFont="1" applyBorder="1" applyAlignment="1">
      <alignment horizontal="center" vertical="center"/>
      <protection/>
    </xf>
    <xf numFmtId="0" fontId="8" fillId="0" borderId="30" xfId="56" applyFont="1" applyBorder="1" applyAlignment="1">
      <alignment horizontal="center" vertical="center"/>
      <protection/>
    </xf>
    <xf numFmtId="0" fontId="8" fillId="0" borderId="27" xfId="56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17" xfId="56" applyFont="1" applyBorder="1" applyAlignment="1">
      <alignment horizontal="center" wrapText="1"/>
      <protection/>
    </xf>
    <xf numFmtId="0" fontId="8" fillId="0" borderId="24" xfId="56" applyFont="1" applyBorder="1" applyAlignment="1">
      <alignment horizontal="center" wrapText="1"/>
      <protection/>
    </xf>
    <xf numFmtId="0" fontId="8" fillId="0" borderId="25" xfId="56" applyFont="1" applyBorder="1" applyAlignment="1">
      <alignment horizontal="center" wrapText="1"/>
      <protection/>
    </xf>
    <xf numFmtId="0" fontId="8" fillId="0" borderId="14" xfId="56" applyFont="1" applyBorder="1" applyAlignment="1">
      <alignment horizontal="center"/>
      <protection/>
    </xf>
    <xf numFmtId="0" fontId="2" fillId="0" borderId="0" xfId="56" applyNumberFormat="1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4" fillId="0" borderId="0" xfId="56" applyFont="1" applyAlignment="1">
      <alignment horizontal="right"/>
      <protection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2" fillId="0" borderId="3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top" wrapText="1"/>
    </xf>
    <xf numFmtId="0" fontId="8" fillId="0" borderId="31" xfId="0" applyFont="1" applyBorder="1" applyAlignment="1">
      <alignment horizontal="right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3" fillId="0" borderId="0" xfId="55" applyFont="1" applyFill="1" applyBorder="1" applyAlignment="1">
      <alignment horizontal="center" wrapText="1"/>
      <protection/>
    </xf>
    <xf numFmtId="0" fontId="4" fillId="0" borderId="0" xfId="55" applyFont="1" applyFill="1" applyBorder="1" applyAlignment="1">
      <alignment horizontal="right"/>
      <protection/>
    </xf>
    <xf numFmtId="0" fontId="4" fillId="0" borderId="14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4" fontId="3" fillId="0" borderId="0" xfId="55" applyNumberFormat="1" applyFont="1" applyFill="1" applyBorder="1" applyAlignment="1">
      <alignment horizontal="right"/>
      <protection/>
    </xf>
    <xf numFmtId="4" fontId="4" fillId="0" borderId="0" xfId="55" applyNumberFormat="1" applyFont="1" applyFill="1" applyBorder="1" applyAlignment="1">
      <alignment horizontal="right"/>
      <protection/>
    </xf>
    <xf numFmtId="4" fontId="4" fillId="0" borderId="0" xfId="55" applyNumberFormat="1" applyFont="1" applyFill="1" applyBorder="1" applyAlignment="1">
      <alignment/>
      <protection/>
    </xf>
    <xf numFmtId="4" fontId="4" fillId="0" borderId="0" xfId="0" applyNumberFormat="1" applyFont="1" applyFill="1" applyBorder="1" applyAlignment="1">
      <alignment horizontal="right"/>
    </xf>
    <xf numFmtId="4" fontId="4" fillId="0" borderId="0" xfId="55" applyNumberFormat="1" applyFont="1" applyFill="1" applyAlignment="1">
      <alignment/>
      <protection/>
    </xf>
    <xf numFmtId="4" fontId="4" fillId="0" borderId="0" xfId="55" applyNumberFormat="1" applyFont="1" applyFill="1" applyAlignment="1">
      <alignment horizontal="right"/>
      <protection/>
    </xf>
    <xf numFmtId="0" fontId="4" fillId="0" borderId="0" xfId="55" applyFont="1" applyFill="1" applyAlignment="1">
      <alignment/>
      <protection/>
    </xf>
    <xf numFmtId="0" fontId="8" fillId="0" borderId="0" xfId="55" applyFont="1" applyFill="1" applyAlignment="1">
      <alignment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Приложения бюджет 201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_Приложения бюджет 2016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11</xdr:row>
      <xdr:rowOff>485775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3305175" y="18288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3067050</xdr:colOff>
      <xdr:row>11</xdr:row>
      <xdr:rowOff>485775</xdr:rowOff>
    </xdr:from>
    <xdr:ext cx="57150" cy="200025"/>
    <xdr:sp fLocksText="0">
      <xdr:nvSpPr>
        <xdr:cNvPr id="2" name="TextBox 1"/>
        <xdr:cNvSpPr txBox="1">
          <a:spLocks noChangeArrowheads="1"/>
        </xdr:cNvSpPr>
      </xdr:nvSpPr>
      <xdr:spPr>
        <a:xfrm>
          <a:off x="3343275" y="18288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41175.2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15"/>
  <sheetViews>
    <sheetView view="pageBreakPreview" zoomScaleNormal="79" zoomScaleSheetLayoutView="100" zoomScalePageLayoutView="0" workbookViewId="0" topLeftCell="A6">
      <selection activeCell="C111" sqref="C111"/>
    </sheetView>
  </sheetViews>
  <sheetFormatPr defaultColWidth="9.140625" defaultRowHeight="12.75"/>
  <cols>
    <col min="1" max="1" width="11.8515625" style="12" customWidth="1"/>
    <col min="2" max="2" width="29.57421875" style="12" customWidth="1"/>
    <col min="3" max="3" width="57.7109375" style="12" customWidth="1"/>
    <col min="4" max="4" width="0.42578125" style="12" customWidth="1"/>
    <col min="5" max="16384" width="9.140625" style="12" customWidth="1"/>
  </cols>
  <sheetData>
    <row r="1" spans="3:4" ht="22.5" customHeight="1" hidden="1">
      <c r="C1" s="355" t="s">
        <v>631</v>
      </c>
      <c r="D1" s="355"/>
    </row>
    <row r="2" spans="3:4" ht="18.75" hidden="1">
      <c r="C2" s="355" t="s">
        <v>724</v>
      </c>
      <c r="D2" s="355"/>
    </row>
    <row r="3" spans="3:4" ht="18.75" hidden="1">
      <c r="C3" s="355" t="s">
        <v>632</v>
      </c>
      <c r="D3" s="355"/>
    </row>
    <row r="4" spans="3:4" ht="18.75" hidden="1">
      <c r="C4" s="355" t="s">
        <v>120</v>
      </c>
      <c r="D4" s="355"/>
    </row>
    <row r="5" spans="1:4" ht="20.25" customHeight="1" hidden="1">
      <c r="A5" s="1"/>
      <c r="B5" s="1"/>
      <c r="C5" s="356" t="s">
        <v>761</v>
      </c>
      <c r="D5" s="356"/>
    </row>
    <row r="6" spans="1:4" ht="16.5" customHeight="1">
      <c r="A6" s="1"/>
      <c r="B6" s="1"/>
      <c r="C6" s="232" t="s">
        <v>633</v>
      </c>
      <c r="D6" s="232"/>
    </row>
    <row r="7" spans="1:4" ht="60" customHeight="1">
      <c r="A7" s="1"/>
      <c r="C7" s="349" t="s">
        <v>802</v>
      </c>
      <c r="D7" s="349"/>
    </row>
    <row r="8" spans="1:7" ht="18.75" customHeight="1">
      <c r="A8" s="1"/>
      <c r="B8" s="1"/>
      <c r="C8" s="233"/>
      <c r="D8" s="3"/>
      <c r="F8" s="349"/>
      <c r="G8" s="349"/>
    </row>
    <row r="9" spans="1:7" ht="72.75" customHeight="1" thickBot="1">
      <c r="A9" s="350" t="s">
        <v>765</v>
      </c>
      <c r="B9" s="350"/>
      <c r="C9" s="350"/>
      <c r="F9" s="349"/>
      <c r="G9" s="349"/>
    </row>
    <row r="10" spans="1:3" ht="38.25" customHeight="1" thickBot="1">
      <c r="A10" s="351" t="s">
        <v>16</v>
      </c>
      <c r="B10" s="352"/>
      <c r="C10" s="353" t="s">
        <v>17</v>
      </c>
    </row>
    <row r="11" spans="1:3" ht="189.75" customHeight="1" thickBot="1">
      <c r="A11" s="5" t="s">
        <v>730</v>
      </c>
      <c r="B11" s="258" t="s">
        <v>18</v>
      </c>
      <c r="C11" s="354"/>
    </row>
    <row r="12" spans="1:3" ht="18.75" customHeight="1" thickBot="1">
      <c r="A12" s="6">
        <v>1</v>
      </c>
      <c r="B12" s="6">
        <v>2</v>
      </c>
      <c r="C12" s="7">
        <v>3</v>
      </c>
    </row>
    <row r="13" spans="1:3" s="103" customFormat="1" ht="41.25" customHeight="1">
      <c r="A13" s="104">
        <v>816</v>
      </c>
      <c r="B13" s="255"/>
      <c r="C13" s="167" t="s">
        <v>211</v>
      </c>
    </row>
    <row r="14" spans="1:3" s="103" customFormat="1" ht="111" customHeight="1">
      <c r="A14" s="105">
        <v>816</v>
      </c>
      <c r="B14" s="247" t="s">
        <v>673</v>
      </c>
      <c r="C14" s="172" t="s">
        <v>773</v>
      </c>
    </row>
    <row r="15" spans="1:3" s="103" customFormat="1" ht="45.75" customHeight="1">
      <c r="A15" s="104">
        <v>821</v>
      </c>
      <c r="B15" s="255"/>
      <c r="C15" s="167" t="s">
        <v>634</v>
      </c>
    </row>
    <row r="16" spans="1:3" s="103" customFormat="1" ht="141" customHeight="1" hidden="1">
      <c r="A16" s="105">
        <v>821</v>
      </c>
      <c r="B16" s="106" t="s">
        <v>167</v>
      </c>
      <c r="C16" s="168" t="s">
        <v>166</v>
      </c>
    </row>
    <row r="17" spans="1:3" s="103" customFormat="1" ht="109.5" customHeight="1">
      <c r="A17" s="105">
        <v>821</v>
      </c>
      <c r="B17" s="106" t="s">
        <v>673</v>
      </c>
      <c r="C17" s="172" t="s">
        <v>773</v>
      </c>
    </row>
    <row r="18" spans="1:3" s="103" customFormat="1" ht="73.5" customHeight="1" hidden="1">
      <c r="A18" s="105">
        <v>821</v>
      </c>
      <c r="B18" s="106" t="s">
        <v>171</v>
      </c>
      <c r="C18" s="168" t="s">
        <v>172</v>
      </c>
    </row>
    <row r="19" spans="1:3" s="237" customFormat="1" ht="41.25" customHeight="1" hidden="1">
      <c r="A19" s="234">
        <v>854</v>
      </c>
      <c r="B19" s="235"/>
      <c r="C19" s="236" t="s">
        <v>635</v>
      </c>
    </row>
    <row r="20" spans="1:3" s="237" customFormat="1" ht="51.75" customHeight="1" hidden="1">
      <c r="A20" s="238">
        <v>854</v>
      </c>
      <c r="B20" s="239" t="s">
        <v>636</v>
      </c>
      <c r="C20" s="240" t="s">
        <v>637</v>
      </c>
    </row>
    <row r="21" spans="1:3" s="237" customFormat="1" ht="76.5" customHeight="1" hidden="1">
      <c r="A21" s="238">
        <v>854</v>
      </c>
      <c r="B21" s="238" t="s">
        <v>638</v>
      </c>
      <c r="C21" s="241" t="s">
        <v>639</v>
      </c>
    </row>
    <row r="22" spans="1:3" s="237" customFormat="1" ht="56.25" hidden="1">
      <c r="A22" s="238">
        <v>854</v>
      </c>
      <c r="B22" s="239" t="s">
        <v>640</v>
      </c>
      <c r="C22" s="241" t="s">
        <v>641</v>
      </c>
    </row>
    <row r="23" spans="1:3" s="237" customFormat="1" ht="51.75" customHeight="1" hidden="1">
      <c r="A23" s="238">
        <v>854</v>
      </c>
      <c r="B23" s="239" t="s">
        <v>642</v>
      </c>
      <c r="C23" s="240" t="s">
        <v>643</v>
      </c>
    </row>
    <row r="24" spans="1:3" s="237" customFormat="1" ht="51.75" customHeight="1" hidden="1">
      <c r="A24" s="238">
        <v>854</v>
      </c>
      <c r="B24" s="239" t="s">
        <v>644</v>
      </c>
      <c r="C24" s="240" t="s">
        <v>645</v>
      </c>
    </row>
    <row r="25" spans="1:3" s="237" customFormat="1" ht="42.75" customHeight="1" hidden="1">
      <c r="A25" s="238">
        <v>854</v>
      </c>
      <c r="B25" s="239" t="s">
        <v>646</v>
      </c>
      <c r="C25" s="241" t="s">
        <v>647</v>
      </c>
    </row>
    <row r="26" spans="1:3" s="237" customFormat="1" ht="72" customHeight="1" hidden="1">
      <c r="A26" s="238">
        <v>854</v>
      </c>
      <c r="B26" s="238" t="s">
        <v>648</v>
      </c>
      <c r="C26" s="241" t="s">
        <v>649</v>
      </c>
    </row>
    <row r="27" spans="1:3" s="237" customFormat="1" ht="75" hidden="1">
      <c r="A27" s="238">
        <v>854</v>
      </c>
      <c r="B27" s="242" t="s">
        <v>650</v>
      </c>
      <c r="C27" s="241" t="s">
        <v>651</v>
      </c>
    </row>
    <row r="28" spans="1:3" s="244" customFormat="1" ht="56.25" customHeight="1" hidden="1">
      <c r="A28" s="104">
        <v>921</v>
      </c>
      <c r="B28" s="243"/>
      <c r="C28" s="167" t="s">
        <v>652</v>
      </c>
    </row>
    <row r="29" spans="1:3" s="244" customFormat="1" ht="151.5" customHeight="1" hidden="1">
      <c r="A29" s="105">
        <v>921</v>
      </c>
      <c r="B29" s="47" t="s">
        <v>167</v>
      </c>
      <c r="C29" s="168" t="s">
        <v>653</v>
      </c>
    </row>
    <row r="30" spans="1:3" ht="3" customHeight="1">
      <c r="A30" s="2">
        <v>921</v>
      </c>
      <c r="B30" s="245" t="s">
        <v>171</v>
      </c>
      <c r="C30" s="169" t="s">
        <v>654</v>
      </c>
    </row>
    <row r="31" spans="1:3" s="103" customFormat="1" ht="45" customHeight="1">
      <c r="A31" s="104">
        <v>992</v>
      </c>
      <c r="B31" s="55"/>
      <c r="C31" s="170" t="s">
        <v>655</v>
      </c>
    </row>
    <row r="32" spans="1:3" s="103" customFormat="1" ht="83.25" customHeight="1" hidden="1">
      <c r="A32" s="105">
        <v>992</v>
      </c>
      <c r="B32" s="55" t="s">
        <v>215</v>
      </c>
      <c r="C32" s="171" t="s">
        <v>193</v>
      </c>
    </row>
    <row r="33" spans="1:3" s="103" customFormat="1" ht="90.75" customHeight="1" hidden="1">
      <c r="A33" s="105">
        <v>992</v>
      </c>
      <c r="B33" s="55" t="s">
        <v>216</v>
      </c>
      <c r="C33" s="171" t="s">
        <v>127</v>
      </c>
    </row>
    <row r="34" spans="1:3" s="103" customFormat="1" ht="117.75" customHeight="1">
      <c r="A34" s="105">
        <v>992</v>
      </c>
      <c r="B34" s="55" t="s">
        <v>19</v>
      </c>
      <c r="C34" s="172" t="s">
        <v>21</v>
      </c>
    </row>
    <row r="35" spans="1:3" s="103" customFormat="1" ht="80.25" customHeight="1">
      <c r="A35" s="105">
        <v>992</v>
      </c>
      <c r="B35" s="55" t="s">
        <v>332</v>
      </c>
      <c r="C35" s="172" t="s">
        <v>656</v>
      </c>
    </row>
    <row r="36" spans="1:3" s="103" customFormat="1" ht="40.5" customHeight="1">
      <c r="A36" s="105">
        <v>992</v>
      </c>
      <c r="B36" s="55" t="s">
        <v>333</v>
      </c>
      <c r="C36" s="168" t="s">
        <v>397</v>
      </c>
    </row>
    <row r="37" spans="1:3" s="103" customFormat="1" ht="63" customHeight="1">
      <c r="A37" s="105">
        <v>992</v>
      </c>
      <c r="B37" s="55" t="s">
        <v>334</v>
      </c>
      <c r="C37" s="172" t="s">
        <v>398</v>
      </c>
    </row>
    <row r="38" spans="1:3" s="103" customFormat="1" ht="63" customHeight="1">
      <c r="A38" s="105">
        <v>992</v>
      </c>
      <c r="B38" s="55" t="s">
        <v>335</v>
      </c>
      <c r="C38" s="172" t="s">
        <v>399</v>
      </c>
    </row>
    <row r="39" spans="1:3" s="103" customFormat="1" ht="115.5" customHeight="1">
      <c r="A39" s="105">
        <v>992</v>
      </c>
      <c r="B39" s="55" t="s">
        <v>336</v>
      </c>
      <c r="C39" s="172" t="s">
        <v>400</v>
      </c>
    </row>
    <row r="40" spans="1:3" s="103" customFormat="1" ht="93.75">
      <c r="A40" s="105">
        <v>992</v>
      </c>
      <c r="B40" s="55" t="s">
        <v>337</v>
      </c>
      <c r="C40" s="172" t="s">
        <v>401</v>
      </c>
    </row>
    <row r="41" spans="1:3" s="103" customFormat="1" ht="112.5" customHeight="1">
      <c r="A41" s="105">
        <v>992</v>
      </c>
      <c r="B41" s="55" t="s">
        <v>20</v>
      </c>
      <c r="C41" s="172" t="s">
        <v>402</v>
      </c>
    </row>
    <row r="42" spans="1:3" s="103" customFormat="1" ht="61.5" customHeight="1">
      <c r="A42" s="105">
        <v>992</v>
      </c>
      <c r="B42" s="55" t="s">
        <v>338</v>
      </c>
      <c r="C42" s="172" t="s">
        <v>403</v>
      </c>
    </row>
    <row r="43" spans="1:3" s="103" customFormat="1" ht="114" customHeight="1">
      <c r="A43" s="105">
        <v>992</v>
      </c>
      <c r="B43" s="55" t="s">
        <v>339</v>
      </c>
      <c r="C43" s="172" t="s">
        <v>545</v>
      </c>
    </row>
    <row r="44" spans="1:3" s="103" customFormat="1" ht="95.25" customHeight="1">
      <c r="A44" s="105">
        <v>992</v>
      </c>
      <c r="B44" s="55" t="s">
        <v>340</v>
      </c>
      <c r="C44" s="172" t="s">
        <v>404</v>
      </c>
    </row>
    <row r="45" spans="1:3" s="103" customFormat="1" ht="132" customHeight="1">
      <c r="A45" s="105">
        <v>992</v>
      </c>
      <c r="B45" s="55" t="s">
        <v>341</v>
      </c>
      <c r="C45" s="172" t="s">
        <v>405</v>
      </c>
    </row>
    <row r="46" spans="1:3" s="103" customFormat="1" ht="71.25" customHeight="1">
      <c r="A46" s="105">
        <v>992</v>
      </c>
      <c r="B46" s="55" t="s">
        <v>342</v>
      </c>
      <c r="C46" s="172" t="s">
        <v>406</v>
      </c>
    </row>
    <row r="47" spans="1:3" s="103" customFormat="1" ht="60.75" customHeight="1">
      <c r="A47" s="105">
        <v>992</v>
      </c>
      <c r="B47" s="55" t="s">
        <v>343</v>
      </c>
      <c r="C47" s="172" t="s">
        <v>407</v>
      </c>
    </row>
    <row r="48" spans="1:3" s="103" customFormat="1" ht="114" customHeight="1">
      <c r="A48" s="105">
        <v>992</v>
      </c>
      <c r="B48" s="55" t="s">
        <v>22</v>
      </c>
      <c r="C48" s="172" t="s">
        <v>408</v>
      </c>
    </row>
    <row r="49" spans="1:3" s="103" customFormat="1" ht="57" customHeight="1">
      <c r="A49" s="105">
        <v>992</v>
      </c>
      <c r="B49" s="105" t="s">
        <v>143</v>
      </c>
      <c r="C49" s="168" t="s">
        <v>409</v>
      </c>
    </row>
    <row r="50" spans="1:3" ht="63" customHeight="1">
      <c r="A50" s="105">
        <v>992</v>
      </c>
      <c r="B50" s="105" t="s">
        <v>144</v>
      </c>
      <c r="C50" s="168" t="s">
        <v>410</v>
      </c>
    </row>
    <row r="51" spans="1:3" ht="42" customHeight="1">
      <c r="A51" s="105">
        <v>992</v>
      </c>
      <c r="B51" s="105" t="s">
        <v>145</v>
      </c>
      <c r="C51" s="168" t="s">
        <v>411</v>
      </c>
    </row>
    <row r="52" spans="1:3" ht="45" customHeight="1">
      <c r="A52" s="105">
        <v>992</v>
      </c>
      <c r="B52" s="105" t="s">
        <v>344</v>
      </c>
      <c r="C52" s="168" t="s">
        <v>412</v>
      </c>
    </row>
    <row r="53" spans="1:3" ht="132.75" customHeight="1">
      <c r="A53" s="105">
        <v>992</v>
      </c>
      <c r="B53" s="105" t="s">
        <v>345</v>
      </c>
      <c r="C53" s="168" t="s">
        <v>546</v>
      </c>
    </row>
    <row r="54" spans="1:3" ht="187.5" customHeight="1" hidden="1">
      <c r="A54" s="105">
        <v>992</v>
      </c>
      <c r="B54" s="105" t="s">
        <v>346</v>
      </c>
      <c r="C54" s="168" t="s">
        <v>413</v>
      </c>
    </row>
    <row r="55" spans="1:3" ht="150" customHeight="1">
      <c r="A55" s="105">
        <v>992</v>
      </c>
      <c r="B55" s="105" t="s">
        <v>346</v>
      </c>
      <c r="C55" s="168" t="s">
        <v>690</v>
      </c>
    </row>
    <row r="56" spans="1:3" ht="132" customHeight="1">
      <c r="A56" s="105">
        <v>992</v>
      </c>
      <c r="B56" s="105" t="s">
        <v>146</v>
      </c>
      <c r="C56" s="168" t="s">
        <v>414</v>
      </c>
    </row>
    <row r="57" spans="1:3" ht="135" customHeight="1">
      <c r="A57" s="105">
        <v>992</v>
      </c>
      <c r="B57" s="105" t="s">
        <v>147</v>
      </c>
      <c r="C57" s="168" t="s">
        <v>415</v>
      </c>
    </row>
    <row r="58" spans="1:3" ht="151.5" customHeight="1">
      <c r="A58" s="105">
        <v>992</v>
      </c>
      <c r="B58" s="105" t="s">
        <v>148</v>
      </c>
      <c r="C58" s="168" t="s">
        <v>416</v>
      </c>
    </row>
    <row r="59" spans="1:3" ht="150" customHeight="1" hidden="1">
      <c r="A59" s="105">
        <v>992</v>
      </c>
      <c r="B59" s="238" t="s">
        <v>149</v>
      </c>
      <c r="C59" s="168" t="s">
        <v>691</v>
      </c>
    </row>
    <row r="60" spans="1:3" ht="153.75" customHeight="1">
      <c r="A60" s="105">
        <v>992</v>
      </c>
      <c r="B60" s="105" t="s">
        <v>149</v>
      </c>
      <c r="C60" s="168" t="s">
        <v>417</v>
      </c>
    </row>
    <row r="61" ht="12.75" hidden="1">
      <c r="C61" s="173"/>
    </row>
    <row r="62" spans="1:3" ht="96" customHeight="1">
      <c r="A62" s="105">
        <v>992</v>
      </c>
      <c r="B62" s="105" t="s">
        <v>347</v>
      </c>
      <c r="C62" s="168" t="s">
        <v>741</v>
      </c>
    </row>
    <row r="63" spans="1:3" ht="92.25" customHeight="1">
      <c r="A63" s="105">
        <v>992</v>
      </c>
      <c r="B63" s="105" t="s">
        <v>348</v>
      </c>
      <c r="C63" s="168" t="s">
        <v>742</v>
      </c>
    </row>
    <row r="64" spans="1:3" ht="42" customHeight="1">
      <c r="A64" s="105">
        <v>992</v>
      </c>
      <c r="B64" s="105" t="s">
        <v>349</v>
      </c>
      <c r="C64" s="168" t="s">
        <v>418</v>
      </c>
    </row>
    <row r="65" spans="1:3" ht="96.75" customHeight="1">
      <c r="A65" s="105">
        <v>992</v>
      </c>
      <c r="B65" s="105" t="s">
        <v>150</v>
      </c>
      <c r="C65" s="168" t="s">
        <v>419</v>
      </c>
    </row>
    <row r="66" spans="1:3" ht="63" customHeight="1">
      <c r="A66" s="105">
        <v>992</v>
      </c>
      <c r="B66" s="105" t="s">
        <v>33</v>
      </c>
      <c r="C66" s="168" t="s">
        <v>657</v>
      </c>
    </row>
    <row r="67" spans="1:3" ht="72" customHeight="1" hidden="1">
      <c r="A67" s="105">
        <v>992</v>
      </c>
      <c r="B67" s="105" t="s">
        <v>0</v>
      </c>
      <c r="C67" s="168" t="s">
        <v>1</v>
      </c>
    </row>
    <row r="68" spans="1:3" ht="100.5" customHeight="1">
      <c r="A68" s="105">
        <v>992</v>
      </c>
      <c r="B68" s="263" t="s">
        <v>727</v>
      </c>
      <c r="C68" s="168" t="s">
        <v>728</v>
      </c>
    </row>
    <row r="69" spans="1:3" ht="81" customHeight="1">
      <c r="A69" s="105">
        <v>992</v>
      </c>
      <c r="B69" s="105" t="s">
        <v>725</v>
      </c>
      <c r="C69" s="168" t="s">
        <v>726</v>
      </c>
    </row>
    <row r="70" spans="1:3" ht="113.25" customHeight="1">
      <c r="A70" s="105">
        <v>992</v>
      </c>
      <c r="B70" s="105" t="s">
        <v>675</v>
      </c>
      <c r="C70" s="168" t="s">
        <v>676</v>
      </c>
    </row>
    <row r="71" spans="1:3" ht="114.75" customHeight="1">
      <c r="A71" s="105">
        <v>992</v>
      </c>
      <c r="B71" s="105" t="s">
        <v>692</v>
      </c>
      <c r="C71" s="168" t="s">
        <v>693</v>
      </c>
    </row>
    <row r="72" spans="1:3" ht="60.75" customHeight="1">
      <c r="A72" s="105">
        <v>992</v>
      </c>
      <c r="B72" s="105" t="s">
        <v>677</v>
      </c>
      <c r="C72" s="168" t="s">
        <v>678</v>
      </c>
    </row>
    <row r="73" spans="1:3" ht="99" customHeight="1">
      <c r="A73" s="105">
        <v>992</v>
      </c>
      <c r="B73" s="105" t="s">
        <v>679</v>
      </c>
      <c r="C73" s="168" t="s">
        <v>680</v>
      </c>
    </row>
    <row r="74" spans="1:3" ht="130.5" customHeight="1" hidden="1">
      <c r="A74" s="105">
        <v>992</v>
      </c>
      <c r="B74" s="105" t="s">
        <v>679</v>
      </c>
      <c r="C74" s="168" t="s">
        <v>694</v>
      </c>
    </row>
    <row r="75" spans="1:3" ht="243.75" customHeight="1">
      <c r="A75" s="105">
        <v>992</v>
      </c>
      <c r="B75" s="105" t="s">
        <v>695</v>
      </c>
      <c r="C75" s="168" t="s">
        <v>696</v>
      </c>
    </row>
    <row r="76" spans="1:3" ht="224.25" customHeight="1">
      <c r="A76" s="105">
        <v>992</v>
      </c>
      <c r="B76" s="105" t="s">
        <v>697</v>
      </c>
      <c r="C76" s="168" t="s">
        <v>698</v>
      </c>
    </row>
    <row r="77" spans="1:3" ht="168" customHeight="1">
      <c r="A77" s="105">
        <v>992</v>
      </c>
      <c r="B77" s="105" t="s">
        <v>699</v>
      </c>
      <c r="C77" s="168" t="s">
        <v>700</v>
      </c>
    </row>
    <row r="78" spans="1:3" ht="118.5" customHeight="1">
      <c r="A78" s="105">
        <v>992</v>
      </c>
      <c r="B78" s="105" t="s">
        <v>701</v>
      </c>
      <c r="C78" s="168" t="s">
        <v>702</v>
      </c>
    </row>
    <row r="79" spans="1:3" ht="82.5" customHeight="1">
      <c r="A79" s="105">
        <v>992</v>
      </c>
      <c r="B79" s="105" t="s">
        <v>703</v>
      </c>
      <c r="C79" s="168" t="s">
        <v>704</v>
      </c>
    </row>
    <row r="80" spans="1:3" ht="114.75" customHeight="1">
      <c r="A80" s="105">
        <v>992</v>
      </c>
      <c r="B80" s="105" t="s">
        <v>673</v>
      </c>
      <c r="C80" s="168" t="s">
        <v>774</v>
      </c>
    </row>
    <row r="81" spans="1:3" ht="42" customHeight="1">
      <c r="A81" s="105">
        <v>992</v>
      </c>
      <c r="B81" s="105" t="s">
        <v>588</v>
      </c>
      <c r="C81" s="168" t="s">
        <v>420</v>
      </c>
    </row>
    <row r="82" spans="1:3" ht="99" customHeight="1">
      <c r="A82" s="105">
        <v>992</v>
      </c>
      <c r="B82" s="55" t="s">
        <v>589</v>
      </c>
      <c r="C82" s="171" t="s">
        <v>421</v>
      </c>
    </row>
    <row r="83" spans="1:3" ht="45.75" customHeight="1">
      <c r="A83" s="105">
        <v>992</v>
      </c>
      <c r="B83" s="105" t="s">
        <v>590</v>
      </c>
      <c r="C83" s="168" t="s">
        <v>422</v>
      </c>
    </row>
    <row r="84" spans="1:3" ht="131.25" customHeight="1" hidden="1">
      <c r="A84" s="246"/>
      <c r="B84" s="246"/>
      <c r="C84" s="247"/>
    </row>
    <row r="85" spans="1:3" ht="80.25" customHeight="1" hidden="1">
      <c r="A85" s="105"/>
      <c r="B85" s="105"/>
      <c r="C85" s="168"/>
    </row>
    <row r="86" spans="1:3" ht="53.25" customHeight="1" hidden="1">
      <c r="A86" s="105"/>
      <c r="B86" s="55"/>
      <c r="C86" s="172"/>
    </row>
    <row r="87" spans="1:3" ht="45" customHeight="1">
      <c r="A87" s="105">
        <v>992</v>
      </c>
      <c r="B87" s="55" t="s">
        <v>681</v>
      </c>
      <c r="C87" s="172" t="s">
        <v>682</v>
      </c>
    </row>
    <row r="88" spans="1:3" ht="63" customHeight="1">
      <c r="A88" s="105">
        <v>992</v>
      </c>
      <c r="B88" s="55" t="s">
        <v>572</v>
      </c>
      <c r="C88" s="171" t="s">
        <v>715</v>
      </c>
    </row>
    <row r="89" spans="1:3" ht="54" customHeight="1">
      <c r="A89" s="105">
        <v>992</v>
      </c>
      <c r="B89" s="55" t="s">
        <v>573</v>
      </c>
      <c r="C89" s="174" t="s">
        <v>674</v>
      </c>
    </row>
    <row r="90" spans="1:3" ht="81" customHeight="1">
      <c r="A90" s="105">
        <v>992</v>
      </c>
      <c r="B90" s="55" t="s">
        <v>683</v>
      </c>
      <c r="C90" s="174" t="s">
        <v>714</v>
      </c>
    </row>
    <row r="91" spans="1:3" ht="60" customHeight="1">
      <c r="A91" s="105">
        <v>992</v>
      </c>
      <c r="B91" s="55" t="s">
        <v>628</v>
      </c>
      <c r="C91" s="171" t="s">
        <v>685</v>
      </c>
    </row>
    <row r="92" spans="1:3" ht="63" customHeight="1">
      <c r="A92" s="105">
        <v>992</v>
      </c>
      <c r="B92" s="55" t="s">
        <v>686</v>
      </c>
      <c r="C92" s="171" t="s">
        <v>687</v>
      </c>
    </row>
    <row r="93" spans="1:3" ht="30" customHeight="1">
      <c r="A93" s="105">
        <v>992</v>
      </c>
      <c r="B93" s="55" t="s">
        <v>658</v>
      </c>
      <c r="C93" s="174" t="s">
        <v>659</v>
      </c>
    </row>
    <row r="94" spans="1:3" ht="56.25">
      <c r="A94" s="105">
        <v>992</v>
      </c>
      <c r="B94" s="55" t="s">
        <v>612</v>
      </c>
      <c r="C94" s="174" t="s">
        <v>611</v>
      </c>
    </row>
    <row r="95" spans="1:3" ht="93.75">
      <c r="A95" s="105">
        <v>992</v>
      </c>
      <c r="B95" s="55" t="s">
        <v>756</v>
      </c>
      <c r="C95" s="174" t="s">
        <v>757</v>
      </c>
    </row>
    <row r="96" spans="1:3" ht="48" customHeight="1">
      <c r="A96" s="105">
        <v>992</v>
      </c>
      <c r="B96" s="55" t="s">
        <v>716</v>
      </c>
      <c r="C96" s="174" t="s">
        <v>717</v>
      </c>
    </row>
    <row r="97" spans="1:3" ht="28.5" customHeight="1">
      <c r="A97" s="105">
        <v>992</v>
      </c>
      <c r="B97" s="55" t="s">
        <v>574</v>
      </c>
      <c r="C97" s="174" t="s">
        <v>423</v>
      </c>
    </row>
    <row r="98" spans="1:3" ht="75">
      <c r="A98" s="105">
        <v>992</v>
      </c>
      <c r="B98" s="55" t="s">
        <v>575</v>
      </c>
      <c r="C98" s="168" t="s">
        <v>424</v>
      </c>
    </row>
    <row r="99" spans="1:3" ht="56.25">
      <c r="A99" s="105">
        <v>992</v>
      </c>
      <c r="B99" s="55" t="s">
        <v>576</v>
      </c>
      <c r="C99" s="168" t="s">
        <v>720</v>
      </c>
    </row>
    <row r="100" spans="1:3" ht="43.5" customHeight="1">
      <c r="A100" s="105">
        <v>992</v>
      </c>
      <c r="B100" s="55" t="s">
        <v>577</v>
      </c>
      <c r="C100" s="168" t="s">
        <v>425</v>
      </c>
    </row>
    <row r="101" spans="1:3" ht="111" customHeight="1">
      <c r="A101" s="105">
        <v>992</v>
      </c>
      <c r="B101" s="55" t="s">
        <v>591</v>
      </c>
      <c r="C101" s="171" t="s">
        <v>426</v>
      </c>
    </row>
    <row r="102" spans="1:3" ht="60.75" customHeight="1">
      <c r="A102" s="105">
        <v>992</v>
      </c>
      <c r="B102" s="55" t="s">
        <v>584</v>
      </c>
      <c r="C102" s="171" t="s">
        <v>427</v>
      </c>
    </row>
    <row r="103" spans="1:3" ht="37.5">
      <c r="A103" s="105">
        <v>992</v>
      </c>
      <c r="B103" s="55" t="s">
        <v>585</v>
      </c>
      <c r="C103" s="171" t="s">
        <v>428</v>
      </c>
    </row>
    <row r="104" spans="1:3" ht="149.25" customHeight="1">
      <c r="A104" s="105">
        <v>992</v>
      </c>
      <c r="B104" s="107" t="s">
        <v>586</v>
      </c>
      <c r="C104" s="168" t="s">
        <v>429</v>
      </c>
    </row>
    <row r="105" spans="1:3" ht="58.5" customHeight="1" hidden="1">
      <c r="A105" s="105">
        <v>992</v>
      </c>
      <c r="B105" s="105" t="s">
        <v>587</v>
      </c>
      <c r="C105" s="175" t="s">
        <v>660</v>
      </c>
    </row>
    <row r="106" spans="1:3" ht="58.5" customHeight="1">
      <c r="A106" s="105">
        <v>992</v>
      </c>
      <c r="B106" s="105" t="s">
        <v>587</v>
      </c>
      <c r="C106" s="175" t="s">
        <v>743</v>
      </c>
    </row>
    <row r="107" spans="1:3" ht="58.5" customHeight="1">
      <c r="A107" s="105">
        <v>992</v>
      </c>
      <c r="B107" s="105" t="s">
        <v>707</v>
      </c>
      <c r="C107" s="175" t="s">
        <v>708</v>
      </c>
    </row>
    <row r="108" spans="1:3" ht="96.75" customHeight="1">
      <c r="A108" s="105">
        <v>992</v>
      </c>
      <c r="B108" s="105" t="s">
        <v>570</v>
      </c>
      <c r="C108" s="168" t="s">
        <v>430</v>
      </c>
    </row>
    <row r="109" spans="1:3" ht="96" customHeight="1">
      <c r="A109" s="105">
        <v>992</v>
      </c>
      <c r="B109" s="105" t="s">
        <v>705</v>
      </c>
      <c r="C109" s="168" t="s">
        <v>706</v>
      </c>
    </row>
    <row r="110" spans="1:3" ht="78" customHeight="1">
      <c r="A110" s="248">
        <v>992</v>
      </c>
      <c r="B110" s="248" t="s">
        <v>571</v>
      </c>
      <c r="C110" s="249" t="s">
        <v>684</v>
      </c>
    </row>
    <row r="111" spans="1:3" ht="78" customHeight="1">
      <c r="A111" s="248">
        <v>992</v>
      </c>
      <c r="B111" s="248" t="s">
        <v>215</v>
      </c>
      <c r="C111" s="249" t="s">
        <v>709</v>
      </c>
    </row>
    <row r="112" spans="1:3" ht="82.5" customHeight="1">
      <c r="A112" s="248">
        <v>992</v>
      </c>
      <c r="B112" s="248" t="s">
        <v>216</v>
      </c>
      <c r="C112" s="249" t="s">
        <v>710</v>
      </c>
    </row>
    <row r="113" spans="1:3" ht="36" customHeight="1">
      <c r="A113" s="64" t="s">
        <v>350</v>
      </c>
      <c r="B113" s="1"/>
      <c r="C113" s="1"/>
    </row>
    <row r="114" spans="1:3" ht="18.75" customHeight="1">
      <c r="A114" s="1" t="s">
        <v>661</v>
      </c>
      <c r="B114" s="1"/>
      <c r="C114" s="4"/>
    </row>
    <row r="115" spans="1:8" ht="18.75">
      <c r="A115" s="1" t="s">
        <v>120</v>
      </c>
      <c r="C115" s="4" t="s">
        <v>745</v>
      </c>
      <c r="H115" s="1"/>
    </row>
  </sheetData>
  <sheetProtection/>
  <mergeCells count="11">
    <mergeCell ref="C1:D1"/>
    <mergeCell ref="C2:D2"/>
    <mergeCell ref="C3:D3"/>
    <mergeCell ref="C4:D4"/>
    <mergeCell ref="C5:D5"/>
    <mergeCell ref="C7:D7"/>
    <mergeCell ref="F8:G8"/>
    <mergeCell ref="A9:C9"/>
    <mergeCell ref="F9:G9"/>
    <mergeCell ref="A10:B10"/>
    <mergeCell ref="C10:C11"/>
  </mergeCells>
  <hyperlinks>
    <hyperlink ref="C50" r:id="rId1" display="garantf1://12041175.2/"/>
  </hyperlink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8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56"/>
  <sheetViews>
    <sheetView view="pageBreakPreview" zoomScale="60" zoomScalePageLayoutView="0" workbookViewId="0" topLeftCell="A1">
      <selection activeCell="M17" sqref="M17"/>
    </sheetView>
  </sheetViews>
  <sheetFormatPr defaultColWidth="9.140625" defaultRowHeight="12.75"/>
  <cols>
    <col min="1" max="1" width="7.140625" style="266" customWidth="1"/>
    <col min="2" max="2" width="16.7109375" style="266" customWidth="1"/>
    <col min="3" max="3" width="18.7109375" style="269" customWidth="1"/>
    <col min="4" max="4" width="12.28125" style="269" customWidth="1"/>
    <col min="5" max="5" width="17.00390625" style="269" customWidth="1"/>
    <col min="6" max="6" width="28.421875" style="284" customWidth="1"/>
    <col min="7" max="16384" width="9.140625" style="266" customWidth="1"/>
  </cols>
  <sheetData>
    <row r="1" spans="2:7" ht="18.75">
      <c r="B1" s="267"/>
      <c r="C1" s="268"/>
      <c r="E1" s="418" t="s">
        <v>850</v>
      </c>
      <c r="F1" s="418"/>
      <c r="G1" s="418"/>
    </row>
    <row r="2" spans="2:7" ht="78.75" customHeight="1">
      <c r="B2" s="270"/>
      <c r="C2" s="271"/>
      <c r="E2" s="419" t="str">
        <f>'№7'!C2</f>
        <v>к проекту решения Совета 
Черниговского сельского поселения 
Белореченского  района 
от _____ декабря 2023 года № ___</v>
      </c>
      <c r="F2" s="419"/>
      <c r="G2" s="419"/>
    </row>
    <row r="3" spans="2:6" ht="16.5" customHeight="1">
      <c r="B3" s="273"/>
      <c r="C3" s="274"/>
      <c r="D3" s="272"/>
      <c r="E3" s="272"/>
      <c r="F3" s="272"/>
    </row>
    <row r="4" spans="2:7" ht="45" customHeight="1">
      <c r="B4" s="420" t="s">
        <v>860</v>
      </c>
      <c r="C4" s="420"/>
      <c r="D4" s="420"/>
      <c r="E4" s="420"/>
      <c r="F4" s="420"/>
      <c r="G4" s="421"/>
    </row>
    <row r="5" spans="2:6" s="275" customFormat="1" ht="53.25" customHeight="1">
      <c r="B5" s="422" t="s">
        <v>867</v>
      </c>
      <c r="C5" s="422"/>
      <c r="D5" s="422"/>
      <c r="E5" s="422"/>
      <c r="F5" s="422"/>
    </row>
    <row r="6" spans="2:6" s="275" customFormat="1" ht="21.75" customHeight="1">
      <c r="B6" s="276"/>
      <c r="C6" s="276"/>
      <c r="D6" s="276"/>
      <c r="E6" s="276"/>
      <c r="F6" s="276"/>
    </row>
    <row r="7" spans="1:7" s="277" customFormat="1" ht="15.75">
      <c r="A7" s="423" t="s">
        <v>35</v>
      </c>
      <c r="B7" s="425" t="s">
        <v>439</v>
      </c>
      <c r="C7" s="425" t="s">
        <v>780</v>
      </c>
      <c r="D7" s="425" t="s">
        <v>440</v>
      </c>
      <c r="E7" s="428" t="s">
        <v>781</v>
      </c>
      <c r="F7" s="429"/>
      <c r="G7" s="430"/>
    </row>
    <row r="8" spans="1:7" s="277" customFormat="1" ht="93" customHeight="1">
      <c r="A8" s="424"/>
      <c r="B8" s="426"/>
      <c r="C8" s="426"/>
      <c r="D8" s="427"/>
      <c r="E8" s="278" t="s">
        <v>782</v>
      </c>
      <c r="F8" s="278" t="s">
        <v>783</v>
      </c>
      <c r="G8" s="278" t="s">
        <v>441</v>
      </c>
    </row>
    <row r="9" spans="1:7" s="277" customFormat="1" ht="15.75">
      <c r="A9" s="279" t="s">
        <v>442</v>
      </c>
      <c r="B9" s="279" t="s">
        <v>442</v>
      </c>
      <c r="C9" s="279" t="s">
        <v>442</v>
      </c>
      <c r="D9" s="279" t="s">
        <v>442</v>
      </c>
      <c r="E9" s="279" t="s">
        <v>442</v>
      </c>
      <c r="F9" s="279" t="s">
        <v>442</v>
      </c>
      <c r="G9" s="279" t="s">
        <v>442</v>
      </c>
    </row>
    <row r="10" spans="1:7" s="277" customFormat="1" ht="15.75">
      <c r="A10" s="280"/>
      <c r="B10" s="280"/>
      <c r="C10" s="280"/>
      <c r="D10" s="280"/>
      <c r="E10" s="280"/>
      <c r="F10" s="280"/>
      <c r="G10" s="280"/>
    </row>
    <row r="11" s="281" customFormat="1" ht="15.75"/>
    <row r="12" s="281" customFormat="1" ht="15.75"/>
    <row r="13" spans="2:12" s="281" customFormat="1" ht="77.25" customHeight="1">
      <c r="B13" s="422" t="s">
        <v>866</v>
      </c>
      <c r="C13" s="422"/>
      <c r="D13" s="422"/>
      <c r="E13" s="422"/>
      <c r="F13" s="422"/>
      <c r="L13" s="282"/>
    </row>
    <row r="14" s="281" customFormat="1" ht="15.75"/>
    <row r="15" spans="1:8" ht="18.75" customHeight="1">
      <c r="A15" s="431" t="s">
        <v>784</v>
      </c>
      <c r="B15" s="432"/>
      <c r="C15" s="432"/>
      <c r="D15" s="433"/>
      <c r="E15" s="437" t="s">
        <v>443</v>
      </c>
      <c r="F15" s="438"/>
      <c r="G15" s="439"/>
      <c r="H15" s="283"/>
    </row>
    <row r="16" spans="1:8" ht="51.75" customHeight="1">
      <c r="A16" s="434"/>
      <c r="B16" s="435"/>
      <c r="C16" s="435"/>
      <c r="D16" s="436"/>
      <c r="E16" s="440"/>
      <c r="F16" s="441"/>
      <c r="G16" s="442"/>
      <c r="H16" s="283"/>
    </row>
    <row r="17" spans="1:8" ht="52.5" customHeight="1">
      <c r="A17" s="443" t="s">
        <v>785</v>
      </c>
      <c r="B17" s="444"/>
      <c r="C17" s="444"/>
      <c r="D17" s="445"/>
      <c r="E17" s="446" t="s">
        <v>442</v>
      </c>
      <c r="F17" s="446"/>
      <c r="G17" s="446"/>
      <c r="H17" s="283"/>
    </row>
    <row r="18" ht="18.75">
      <c r="H18" s="283"/>
    </row>
    <row r="19" ht="18.75">
      <c r="H19" s="283"/>
    </row>
    <row r="20" spans="1:8" ht="18.75" customHeight="1">
      <c r="A20" s="447" t="s">
        <v>786</v>
      </c>
      <c r="B20" s="448"/>
      <c r="C20" s="448"/>
      <c r="D20" s="448"/>
      <c r="H20" s="283"/>
    </row>
    <row r="21" spans="1:8" ht="18.75">
      <c r="A21" s="448"/>
      <c r="B21" s="448"/>
      <c r="C21" s="448"/>
      <c r="D21" s="448"/>
      <c r="H21" s="283"/>
    </row>
    <row r="22" spans="1:8" ht="41.25" customHeight="1">
      <c r="A22" s="448"/>
      <c r="B22" s="448"/>
      <c r="C22" s="448"/>
      <c r="D22" s="448"/>
      <c r="F22" s="449" t="s">
        <v>745</v>
      </c>
      <c r="G22" s="449"/>
      <c r="H22" s="283"/>
    </row>
    <row r="23" ht="18.75">
      <c r="H23" s="283"/>
    </row>
    <row r="24" ht="18.75">
      <c r="H24" s="283"/>
    </row>
    <row r="25" ht="18.75">
      <c r="H25" s="283"/>
    </row>
    <row r="26" ht="18.75">
      <c r="H26" s="283"/>
    </row>
    <row r="27" ht="18.75">
      <c r="H27" s="283"/>
    </row>
    <row r="28" ht="18.75">
      <c r="H28" s="283"/>
    </row>
    <row r="29" ht="18.75">
      <c r="H29" s="283"/>
    </row>
    <row r="30" ht="18.75">
      <c r="H30" s="283"/>
    </row>
    <row r="31" ht="18.75">
      <c r="H31" s="283"/>
    </row>
    <row r="32" ht="18.75">
      <c r="H32" s="283"/>
    </row>
    <row r="33" ht="18.75">
      <c r="H33" s="283"/>
    </row>
    <row r="34" ht="18.75">
      <c r="H34" s="283"/>
    </row>
    <row r="35" ht="18.75">
      <c r="H35" s="283"/>
    </row>
    <row r="36" ht="18.75">
      <c r="H36" s="283"/>
    </row>
    <row r="37" ht="18.75">
      <c r="H37" s="283"/>
    </row>
    <row r="38" ht="18.75">
      <c r="H38" s="283"/>
    </row>
    <row r="39" ht="18.75">
      <c r="H39" s="283"/>
    </row>
    <row r="40" ht="18.75">
      <c r="H40" s="283"/>
    </row>
    <row r="41" ht="18.75">
      <c r="H41" s="283"/>
    </row>
    <row r="42" ht="18.75">
      <c r="H42" s="283"/>
    </row>
    <row r="43" ht="18.75">
      <c r="H43" s="283"/>
    </row>
    <row r="44" ht="18.75">
      <c r="H44" s="283"/>
    </row>
    <row r="45" ht="18.75">
      <c r="H45" s="283"/>
    </row>
    <row r="46" ht="18.75">
      <c r="H46" s="283"/>
    </row>
    <row r="47" ht="18.75">
      <c r="H47" s="283"/>
    </row>
    <row r="48" ht="18.75">
      <c r="H48" s="283"/>
    </row>
    <row r="49" ht="18.75">
      <c r="H49" s="283"/>
    </row>
    <row r="50" ht="18.75">
      <c r="H50" s="283"/>
    </row>
    <row r="51" ht="18.75">
      <c r="H51" s="283"/>
    </row>
    <row r="52" ht="18.75">
      <c r="H52" s="283"/>
    </row>
    <row r="53" ht="18.75">
      <c r="H53" s="283"/>
    </row>
    <row r="54" ht="18.75">
      <c r="H54" s="283"/>
    </row>
    <row r="55" ht="18.75">
      <c r="H55" s="283"/>
    </row>
    <row r="56" ht="18.75">
      <c r="H56" s="283"/>
    </row>
  </sheetData>
  <sheetProtection/>
  <mergeCells count="16">
    <mergeCell ref="B13:F13"/>
    <mergeCell ref="A15:D16"/>
    <mergeCell ref="E15:G16"/>
    <mergeCell ref="A17:D17"/>
    <mergeCell ref="E17:G17"/>
    <mergeCell ref="A20:D22"/>
    <mergeCell ref="F22:G22"/>
    <mergeCell ref="E1:G1"/>
    <mergeCell ref="E2:G2"/>
    <mergeCell ref="B4:G4"/>
    <mergeCell ref="B5:F5"/>
    <mergeCell ref="A7:A8"/>
    <mergeCell ref="B7:B8"/>
    <mergeCell ref="C7:C8"/>
    <mergeCell ref="D7:D8"/>
    <mergeCell ref="E7:G7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20"/>
  <sheetViews>
    <sheetView view="pageBreakPreview" zoomScale="60" zoomScalePageLayoutView="0" workbookViewId="0" topLeftCell="A1">
      <selection activeCell="I20" sqref="I20"/>
    </sheetView>
  </sheetViews>
  <sheetFormatPr defaultColWidth="9.140625" defaultRowHeight="12.75"/>
  <cols>
    <col min="1" max="1" width="2.421875" style="1" customWidth="1"/>
    <col min="2" max="2" width="7.57421875" style="1" customWidth="1"/>
    <col min="3" max="3" width="29.421875" style="304" customWidth="1"/>
    <col min="4" max="4" width="12.28125" style="304" customWidth="1"/>
    <col min="5" max="5" width="10.00390625" style="304" customWidth="1"/>
    <col min="6" max="6" width="9.140625" style="304" customWidth="1"/>
    <col min="7" max="7" width="15.140625" style="321" customWidth="1"/>
    <col min="8" max="16384" width="9.140625" style="1" customWidth="1"/>
  </cols>
  <sheetData>
    <row r="1" spans="4:7" ht="18.75">
      <c r="D1" s="455" t="s">
        <v>851</v>
      </c>
      <c r="E1" s="455"/>
      <c r="F1" s="455"/>
      <c r="G1" s="455"/>
    </row>
    <row r="2" spans="4:7" ht="74.25" customHeight="1">
      <c r="D2" s="362" t="s">
        <v>862</v>
      </c>
      <c r="E2" s="362"/>
      <c r="F2" s="362"/>
      <c r="G2" s="362"/>
    </row>
    <row r="3" spans="2:7" ht="18.75" hidden="1">
      <c r="B3" s="305"/>
      <c r="C3" s="306"/>
      <c r="D3" s="456" t="s">
        <v>818</v>
      </c>
      <c r="E3" s="456"/>
      <c r="F3" s="456"/>
      <c r="G3" s="456"/>
    </row>
    <row r="4" spans="2:7" ht="150.75" customHeight="1" hidden="1">
      <c r="B4" s="307"/>
      <c r="C4" s="308"/>
      <c r="D4" s="457" t="str">
        <f>'№6'!B7</f>
        <v>к  решению Совета Черниговского сельского поселения Белореченского района                                                                                                   от 17 декабря 2020 года № 61                                                 в редакции решения Совета Черниговского сельского поселения Белореченского района                                           от 9 ноября 2021 года № 96</v>
      </c>
      <c r="E4" s="457"/>
      <c r="F4" s="457"/>
      <c r="G4" s="457"/>
    </row>
    <row r="5" spans="2:7" ht="130.5" customHeight="1" hidden="1">
      <c r="B5" s="309"/>
      <c r="C5" s="310"/>
      <c r="D5" s="457"/>
      <c r="E5" s="457"/>
      <c r="F5" s="457"/>
      <c r="G5" s="457"/>
    </row>
    <row r="6" spans="2:7" ht="63.75" customHeight="1">
      <c r="B6" s="458" t="s">
        <v>861</v>
      </c>
      <c r="C6" s="458"/>
      <c r="D6" s="458"/>
      <c r="E6" s="458"/>
      <c r="F6" s="458"/>
      <c r="G6" s="458"/>
    </row>
    <row r="7" spans="2:7" ht="18.75">
      <c r="B7" s="311"/>
      <c r="C7" s="311"/>
      <c r="D7" s="311"/>
      <c r="E7" s="311"/>
      <c r="F7" s="311"/>
      <c r="G7" s="311"/>
    </row>
    <row r="8" spans="2:7" ht="15" customHeight="1">
      <c r="B8" s="312"/>
      <c r="C8" s="313"/>
      <c r="D8" s="313"/>
      <c r="G8" s="314" t="s">
        <v>806</v>
      </c>
    </row>
    <row r="9" spans="1:256" ht="34.5" customHeight="1">
      <c r="A9"/>
      <c r="B9" s="459" t="s">
        <v>778</v>
      </c>
      <c r="C9" s="459"/>
      <c r="D9" s="459"/>
      <c r="E9" s="459"/>
      <c r="F9" s="459"/>
      <c r="G9" s="82" t="s">
        <v>445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07.25" customHeight="1">
      <c r="A10"/>
      <c r="B10" s="451" t="s">
        <v>811</v>
      </c>
      <c r="C10" s="451"/>
      <c r="D10" s="451"/>
      <c r="E10" s="451"/>
      <c r="F10" s="451"/>
      <c r="G10" s="315" t="s">
        <v>442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.75" customHeight="1">
      <c r="A11"/>
      <c r="B11" s="450" t="s">
        <v>324</v>
      </c>
      <c r="C11" s="450"/>
      <c r="D11" s="450"/>
      <c r="E11" s="450"/>
      <c r="F11" s="450"/>
      <c r="G11" s="316" t="s">
        <v>442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7.25" customHeight="1">
      <c r="A12"/>
      <c r="B12" s="450" t="s">
        <v>437</v>
      </c>
      <c r="C12" s="450"/>
      <c r="D12" s="450"/>
      <c r="E12" s="450"/>
      <c r="F12" s="450"/>
      <c r="G12" s="316" t="s">
        <v>442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8.75" customHeight="1">
      <c r="A13"/>
      <c r="B13" s="451" t="s">
        <v>438</v>
      </c>
      <c r="C13" s="451"/>
      <c r="D13" s="451"/>
      <c r="E13" s="451"/>
      <c r="F13" s="451"/>
      <c r="G13" s="317" t="s">
        <v>442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9" ht="18.75" customHeight="1" hidden="1">
      <c r="B14" s="453" t="s">
        <v>813</v>
      </c>
      <c r="C14" s="453"/>
      <c r="D14" s="453"/>
      <c r="E14" s="453"/>
      <c r="F14" s="318"/>
      <c r="G14" s="319"/>
      <c r="I14" s="320"/>
    </row>
    <row r="15" spans="2:9" ht="18.75" hidden="1">
      <c r="B15" s="454"/>
      <c r="C15" s="454"/>
      <c r="D15" s="454"/>
      <c r="E15" s="454"/>
      <c r="F15" s="318"/>
      <c r="G15" s="319"/>
      <c r="I15" s="320"/>
    </row>
    <row r="16" spans="2:9" ht="51.75" customHeight="1" hidden="1">
      <c r="B16" s="454"/>
      <c r="C16" s="454"/>
      <c r="D16" s="454"/>
      <c r="E16" s="454"/>
      <c r="F16" s="452" t="s">
        <v>814</v>
      </c>
      <c r="G16" s="452"/>
      <c r="I16" s="320"/>
    </row>
    <row r="17" spans="2:5" ht="47.25" customHeight="1">
      <c r="B17" s="217"/>
      <c r="C17" s="331"/>
      <c r="D17" s="331"/>
      <c r="E17" s="331"/>
    </row>
    <row r="18" spans="2:7" ht="18.75" customHeight="1">
      <c r="B18" s="454" t="s">
        <v>813</v>
      </c>
      <c r="C18" s="454"/>
      <c r="D18" s="454"/>
      <c r="E18" s="454"/>
      <c r="F18" s="318"/>
      <c r="G18" s="319"/>
    </row>
    <row r="19" spans="2:7" ht="18.75">
      <c r="B19" s="454"/>
      <c r="C19" s="454"/>
      <c r="D19" s="454"/>
      <c r="E19" s="454"/>
      <c r="F19" s="318"/>
      <c r="G19" s="319"/>
    </row>
    <row r="20" spans="2:7" ht="18.75">
      <c r="B20" s="454"/>
      <c r="C20" s="454"/>
      <c r="D20" s="454"/>
      <c r="E20" s="454"/>
      <c r="F20" s="452" t="s">
        <v>745</v>
      </c>
      <c r="G20" s="452"/>
    </row>
    <row r="21" ht="7.5" customHeight="1" hidden="1"/>
    <row r="23" ht="30" customHeight="1"/>
  </sheetData>
  <sheetProtection/>
  <mergeCells count="14">
    <mergeCell ref="B10:F10"/>
    <mergeCell ref="B11:F11"/>
    <mergeCell ref="D1:G1"/>
    <mergeCell ref="D2:G2"/>
    <mergeCell ref="D3:G3"/>
    <mergeCell ref="D4:G5"/>
    <mergeCell ref="B6:G6"/>
    <mergeCell ref="B9:F9"/>
    <mergeCell ref="B12:F12"/>
    <mergeCell ref="B13:F13"/>
    <mergeCell ref="F16:G16"/>
    <mergeCell ref="B14:E16"/>
    <mergeCell ref="B18:E20"/>
    <mergeCell ref="F20:G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IV27"/>
  <sheetViews>
    <sheetView tabSelected="1" view="pageBreakPreview" zoomScale="60" zoomScalePageLayoutView="0" workbookViewId="0" topLeftCell="A1">
      <selection activeCell="M15" sqref="M15"/>
    </sheetView>
  </sheetViews>
  <sheetFormatPr defaultColWidth="9.140625" defaultRowHeight="12.75"/>
  <cols>
    <col min="1" max="1" width="7.140625" style="1" customWidth="1"/>
    <col min="2" max="2" width="16.7109375" style="1" customWidth="1"/>
    <col min="3" max="3" width="18.7109375" style="304" customWidth="1"/>
    <col min="4" max="4" width="12.28125" style="304" customWidth="1"/>
    <col min="5" max="5" width="13.140625" style="304" customWidth="1"/>
    <col min="6" max="6" width="14.57421875" style="304" customWidth="1"/>
    <col min="7" max="7" width="18.140625" style="321" customWidth="1"/>
    <col min="8" max="16384" width="9.140625" style="1" customWidth="1"/>
  </cols>
  <sheetData>
    <row r="1" spans="5:8" ht="18.75">
      <c r="E1" s="455" t="s">
        <v>852</v>
      </c>
      <c r="F1" s="455"/>
      <c r="G1" s="455"/>
      <c r="H1" s="455"/>
    </row>
    <row r="2" spans="5:8" ht="83.25" customHeight="1">
      <c r="E2" s="460" t="str">
        <f>'№9'!D2</f>
        <v>к проекту решения Совета 
Черниговского сельского поселения 
Белореченского  района 
от ____ декабря 2023 года № </v>
      </c>
      <c r="F2" s="460"/>
      <c r="G2" s="460"/>
      <c r="H2" s="460"/>
    </row>
    <row r="3" spans="2:8" ht="18.75" hidden="1">
      <c r="B3" s="305"/>
      <c r="C3" s="306"/>
      <c r="E3" s="455" t="s">
        <v>817</v>
      </c>
      <c r="F3" s="455"/>
      <c r="G3" s="455"/>
      <c r="H3" s="455"/>
    </row>
    <row r="4" spans="2:8" ht="111.75" customHeight="1" hidden="1">
      <c r="B4" s="307"/>
      <c r="C4" s="308"/>
      <c r="E4" s="460" t="str">
        <f>'№6'!B7</f>
        <v>к  решению Совета Черниговского сельского поселения Белореченского района                                                                                                   от 17 декабря 2020 года № 61                                                 в редакции решения Совета Черниговского сельского поселения Белореченского района                                           от 9 ноября 2021 года № 96</v>
      </c>
      <c r="F4" s="460"/>
      <c r="G4" s="460"/>
      <c r="H4" s="460"/>
    </row>
    <row r="5" spans="2:7" ht="16.5" customHeight="1">
      <c r="B5" s="309"/>
      <c r="C5" s="310"/>
      <c r="D5" s="322"/>
      <c r="E5" s="322"/>
      <c r="F5" s="322"/>
      <c r="G5" s="322"/>
    </row>
    <row r="6" spans="2:7" ht="64.5" customHeight="1">
      <c r="B6" s="458" t="s">
        <v>863</v>
      </c>
      <c r="C6" s="458"/>
      <c r="D6" s="458"/>
      <c r="E6" s="458"/>
      <c r="F6" s="458"/>
      <c r="G6" s="458"/>
    </row>
    <row r="7" spans="1:256" ht="54" customHeight="1">
      <c r="A7"/>
      <c r="B7" s="461" t="s">
        <v>864</v>
      </c>
      <c r="C7" s="461"/>
      <c r="D7" s="461"/>
      <c r="E7" s="461"/>
      <c r="F7" s="461"/>
      <c r="G7" s="461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.75">
      <c r="A8"/>
      <c r="B8" s="323"/>
      <c r="C8" s="323"/>
      <c r="D8" s="323"/>
      <c r="E8" s="323"/>
      <c r="F8" s="323"/>
      <c r="G8" s="324"/>
      <c r="H8" s="325" t="s">
        <v>806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8" s="326" customFormat="1" ht="47.25" customHeight="1">
      <c r="A9" s="462" t="s">
        <v>35</v>
      </c>
      <c r="B9" s="464" t="s">
        <v>439</v>
      </c>
      <c r="C9" s="464" t="s">
        <v>780</v>
      </c>
      <c r="D9" s="464" t="s">
        <v>807</v>
      </c>
      <c r="E9" s="466" t="s">
        <v>808</v>
      </c>
      <c r="F9" s="467"/>
      <c r="G9" s="467"/>
      <c r="H9" s="468"/>
    </row>
    <row r="10" spans="1:8" s="326" customFormat="1" ht="114" customHeight="1">
      <c r="A10" s="463"/>
      <c r="B10" s="465"/>
      <c r="C10" s="465"/>
      <c r="D10" s="465"/>
      <c r="E10" s="327" t="s">
        <v>782</v>
      </c>
      <c r="F10" s="327" t="s">
        <v>809</v>
      </c>
      <c r="G10" s="327" t="s">
        <v>810</v>
      </c>
      <c r="H10" s="327" t="s">
        <v>441</v>
      </c>
    </row>
    <row r="11" spans="1:8" s="326" customFormat="1" ht="15.75">
      <c r="A11" s="328" t="s">
        <v>442</v>
      </c>
      <c r="B11" s="328" t="s">
        <v>442</v>
      </c>
      <c r="C11" s="328" t="s">
        <v>442</v>
      </c>
      <c r="D11" s="328" t="s">
        <v>442</v>
      </c>
      <c r="E11" s="328" t="s">
        <v>442</v>
      </c>
      <c r="F11" s="328" t="s">
        <v>442</v>
      </c>
      <c r="G11" s="328" t="s">
        <v>442</v>
      </c>
      <c r="H11" s="328" t="s">
        <v>442</v>
      </c>
    </row>
    <row r="12" spans="1:8" s="326" customFormat="1" ht="15.75">
      <c r="A12" s="329"/>
      <c r="B12" s="329"/>
      <c r="C12" s="329"/>
      <c r="D12" s="329"/>
      <c r="E12" s="329"/>
      <c r="F12" s="329"/>
      <c r="G12" s="329"/>
      <c r="H12" s="329"/>
    </row>
    <row r="13" s="330" customFormat="1" ht="15.75"/>
    <row r="14" s="330" customFormat="1" ht="15.75"/>
    <row r="15" spans="2:7" s="330" customFormat="1" ht="57.75" customHeight="1">
      <c r="B15" s="461" t="s">
        <v>865</v>
      </c>
      <c r="C15" s="461"/>
      <c r="D15" s="461"/>
      <c r="E15" s="461"/>
      <c r="F15" s="461"/>
      <c r="G15" s="461"/>
    </row>
    <row r="16" spans="6:8" s="330" customFormat="1" ht="15.75">
      <c r="F16" s="470" t="s">
        <v>806</v>
      </c>
      <c r="G16" s="470"/>
      <c r="H16" s="470"/>
    </row>
    <row r="17" spans="1:9" ht="51.75" customHeight="1">
      <c r="A17" s="471" t="s">
        <v>815</v>
      </c>
      <c r="B17" s="471"/>
      <c r="C17" s="471"/>
      <c r="D17" s="471"/>
      <c r="E17" s="471"/>
      <c r="F17" s="471"/>
      <c r="G17" s="472" t="s">
        <v>445</v>
      </c>
      <c r="H17" s="472"/>
      <c r="I17" s="320"/>
    </row>
    <row r="18" spans="1:9" ht="36" customHeight="1">
      <c r="A18" s="471" t="s">
        <v>816</v>
      </c>
      <c r="B18" s="471"/>
      <c r="C18" s="471"/>
      <c r="D18" s="471"/>
      <c r="E18" s="471"/>
      <c r="F18" s="471"/>
      <c r="G18" s="473" t="s">
        <v>442</v>
      </c>
      <c r="H18" s="474"/>
      <c r="I18" s="320"/>
    </row>
    <row r="19" ht="18.75">
      <c r="I19" s="320"/>
    </row>
    <row r="20" ht="18.75">
      <c r="I20" s="320"/>
    </row>
    <row r="21" spans="1:9" ht="18.75" customHeight="1" hidden="1">
      <c r="A21" s="469" t="s">
        <v>812</v>
      </c>
      <c r="B21" s="469"/>
      <c r="C21" s="469"/>
      <c r="D21" s="469"/>
      <c r="I21" s="320"/>
    </row>
    <row r="22" spans="1:9" ht="18.75" hidden="1">
      <c r="A22" s="469"/>
      <c r="B22" s="469"/>
      <c r="C22" s="469"/>
      <c r="D22" s="469"/>
      <c r="I22" s="320"/>
    </row>
    <row r="23" spans="1:9" ht="18.75" hidden="1">
      <c r="A23" s="469"/>
      <c r="B23" s="469"/>
      <c r="C23" s="469"/>
      <c r="D23" s="469"/>
      <c r="F23" s="452" t="s">
        <v>814</v>
      </c>
      <c r="G23" s="452"/>
      <c r="H23" s="452"/>
      <c r="I23" s="320"/>
    </row>
    <row r="25" spans="1:4" ht="18" customHeight="1">
      <c r="A25" s="469" t="s">
        <v>812</v>
      </c>
      <c r="B25" s="469"/>
      <c r="C25" s="469"/>
      <c r="D25" s="469"/>
    </row>
    <row r="26" spans="1:4" ht="18.75">
      <c r="A26" s="469"/>
      <c r="B26" s="469"/>
      <c r="C26" s="469"/>
      <c r="D26" s="469"/>
    </row>
    <row r="27" spans="1:8" ht="18.75">
      <c r="A27" s="469"/>
      <c r="B27" s="469"/>
      <c r="C27" s="469"/>
      <c r="D27" s="469"/>
      <c r="F27" s="452" t="s">
        <v>745</v>
      </c>
      <c r="G27" s="452"/>
      <c r="H27" s="452"/>
    </row>
  </sheetData>
  <sheetProtection/>
  <mergeCells count="21">
    <mergeCell ref="A25:D27"/>
    <mergeCell ref="F27:H27"/>
    <mergeCell ref="F16:H16"/>
    <mergeCell ref="A17:F17"/>
    <mergeCell ref="G17:H17"/>
    <mergeCell ref="A18:F18"/>
    <mergeCell ref="G18:H18"/>
    <mergeCell ref="A21:D23"/>
    <mergeCell ref="F23:H23"/>
    <mergeCell ref="A9:A10"/>
    <mergeCell ref="B9:B10"/>
    <mergeCell ref="C9:C10"/>
    <mergeCell ref="D9:D10"/>
    <mergeCell ref="E9:H9"/>
    <mergeCell ref="B15:G15"/>
    <mergeCell ref="E1:H1"/>
    <mergeCell ref="E2:H2"/>
    <mergeCell ref="E3:H3"/>
    <mergeCell ref="E4:H4"/>
    <mergeCell ref="B6:G6"/>
    <mergeCell ref="B7:G7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58"/>
  <sheetViews>
    <sheetView view="pageBreakPreview" zoomScale="85" zoomScaleSheetLayoutView="85" workbookViewId="0" topLeftCell="A6">
      <selection activeCell="C50" sqref="C50"/>
    </sheetView>
  </sheetViews>
  <sheetFormatPr defaultColWidth="9.140625" defaultRowHeight="12.75"/>
  <cols>
    <col min="1" max="1" width="27.00390625" style="13" customWidth="1"/>
    <col min="2" max="2" width="42.28125" style="53" customWidth="1"/>
    <col min="3" max="3" width="20.421875" style="13" customWidth="1"/>
    <col min="4" max="4" width="13.421875" style="13" bestFit="1" customWidth="1"/>
    <col min="5" max="16384" width="9.140625" style="13" customWidth="1"/>
  </cols>
  <sheetData>
    <row r="1" spans="2:3" ht="18.75" hidden="1">
      <c r="B1" s="363" t="s">
        <v>731</v>
      </c>
      <c r="C1" s="364"/>
    </row>
    <row r="2" spans="2:3" ht="18.75" hidden="1">
      <c r="B2" s="363" t="s">
        <v>724</v>
      </c>
      <c r="C2" s="364"/>
    </row>
    <row r="3" spans="2:3" ht="18.75" hidden="1">
      <c r="B3" s="363" t="s">
        <v>632</v>
      </c>
      <c r="C3" s="364"/>
    </row>
    <row r="4" spans="2:3" ht="18.75" hidden="1">
      <c r="B4" s="363" t="s">
        <v>120</v>
      </c>
      <c r="C4" s="364"/>
    </row>
    <row r="5" spans="2:3" ht="18.75" hidden="1">
      <c r="B5" s="349" t="s">
        <v>761</v>
      </c>
      <c r="C5" s="365"/>
    </row>
    <row r="6" spans="2:8" ht="18.75">
      <c r="B6" s="368" t="s">
        <v>843</v>
      </c>
      <c r="C6" s="368"/>
      <c r="D6" s="368"/>
      <c r="E6" s="368"/>
      <c r="F6" s="368"/>
      <c r="G6" s="368"/>
      <c r="H6" s="368"/>
    </row>
    <row r="7" spans="2:4" ht="69.75" customHeight="1">
      <c r="B7" s="362" t="s">
        <v>854</v>
      </c>
      <c r="C7" s="362"/>
      <c r="D7" s="362"/>
    </row>
    <row r="8" spans="2:4" ht="18.75" hidden="1">
      <c r="B8" s="362" t="s">
        <v>750</v>
      </c>
      <c r="C8" s="362"/>
      <c r="D8" s="362"/>
    </row>
    <row r="9" spans="2:4" ht="106.5" customHeight="1" hidden="1">
      <c r="B9" s="362" t="s">
        <v>821</v>
      </c>
      <c r="C9" s="362"/>
      <c r="D9" s="294"/>
    </row>
    <row r="10" spans="1:3" ht="60" customHeight="1">
      <c r="A10" s="366" t="s">
        <v>855</v>
      </c>
      <c r="B10" s="367"/>
      <c r="C10" s="367"/>
    </row>
    <row r="11" spans="1:3" ht="1.5" customHeight="1" thickBot="1">
      <c r="A11" s="134"/>
      <c r="B11" s="134"/>
      <c r="C11" s="134"/>
    </row>
    <row r="12" spans="1:3" ht="18.75">
      <c r="A12" s="358" t="s">
        <v>8</v>
      </c>
      <c r="B12" s="360" t="s">
        <v>9</v>
      </c>
      <c r="C12" s="358" t="s">
        <v>10</v>
      </c>
    </row>
    <row r="13" spans="1:3" ht="18.75" customHeight="1" thickBot="1">
      <c r="A13" s="359"/>
      <c r="B13" s="361"/>
      <c r="C13" s="359"/>
    </row>
    <row r="14" spans="1:3" s="15" customFormat="1" ht="44.25" customHeight="1">
      <c r="A14" s="14" t="s">
        <v>11</v>
      </c>
      <c r="B14" s="51" t="s">
        <v>24</v>
      </c>
      <c r="C14" s="83">
        <f>C15+C16+C21+C22+C24+C25+C26+C27+C28+C29</f>
        <v>6976700</v>
      </c>
    </row>
    <row r="15" spans="1:3" s="15" customFormat="1" ht="32.25" customHeight="1">
      <c r="A15" s="16" t="s">
        <v>25</v>
      </c>
      <c r="B15" s="176" t="s">
        <v>431</v>
      </c>
      <c r="C15" s="122">
        <v>1941000</v>
      </c>
    </row>
    <row r="16" spans="1:4" s="15" customFormat="1" ht="63.75" customHeight="1">
      <c r="A16" s="47" t="s">
        <v>323</v>
      </c>
      <c r="B16" s="169" t="s">
        <v>719</v>
      </c>
      <c r="C16" s="122">
        <v>2493700</v>
      </c>
      <c r="D16" s="108"/>
    </row>
    <row r="17" spans="1:3" s="15" customFormat="1" ht="84" customHeight="1" hidden="1">
      <c r="A17" s="47" t="s">
        <v>325</v>
      </c>
      <c r="B17" s="2" t="s">
        <v>711</v>
      </c>
      <c r="C17" s="122"/>
    </row>
    <row r="18" spans="1:3" s="15" customFormat="1" ht="15.75" customHeight="1" hidden="1">
      <c r="A18" s="47" t="s">
        <v>326</v>
      </c>
      <c r="B18" s="177"/>
      <c r="C18" s="122"/>
    </row>
    <row r="19" spans="1:3" s="15" customFormat="1" ht="15.75" customHeight="1" hidden="1">
      <c r="A19" s="47" t="s">
        <v>327</v>
      </c>
      <c r="B19" s="177"/>
      <c r="C19" s="122"/>
    </row>
    <row r="20" spans="1:3" s="15" customFormat="1" ht="3.75" customHeight="1" hidden="1">
      <c r="A20" s="47" t="s">
        <v>328</v>
      </c>
      <c r="B20" s="177"/>
      <c r="C20" s="122"/>
    </row>
    <row r="21" spans="1:3" s="15" customFormat="1" ht="37.5" customHeight="1">
      <c r="A21" s="16" t="s">
        <v>26</v>
      </c>
      <c r="B21" s="176" t="s">
        <v>432</v>
      </c>
      <c r="C21" s="122">
        <v>13000</v>
      </c>
    </row>
    <row r="22" spans="1:3" s="15" customFormat="1" ht="97.5" customHeight="1">
      <c r="A22" s="16" t="s">
        <v>27</v>
      </c>
      <c r="B22" s="181" t="s">
        <v>712</v>
      </c>
      <c r="C22" s="84">
        <v>1189000</v>
      </c>
    </row>
    <row r="23" spans="1:3" s="15" customFormat="1" ht="18.75" customHeight="1" hidden="1">
      <c r="A23" s="16" t="s">
        <v>28</v>
      </c>
      <c r="B23" s="176" t="s">
        <v>29</v>
      </c>
      <c r="C23" s="84"/>
    </row>
    <row r="24" spans="1:3" s="15" customFormat="1" ht="17.25" customHeight="1">
      <c r="A24" s="16" t="s">
        <v>30</v>
      </c>
      <c r="B24" s="176" t="s">
        <v>433</v>
      </c>
      <c r="C24" s="84">
        <f>105000+1085000</f>
        <v>1190000</v>
      </c>
    </row>
    <row r="25" spans="1:3" s="15" customFormat="1" ht="143.25" customHeight="1" hidden="1">
      <c r="A25" s="16" t="s">
        <v>19</v>
      </c>
      <c r="B25" s="178" t="s">
        <v>434</v>
      </c>
      <c r="C25" s="85"/>
    </row>
    <row r="26" spans="1:3" s="15" customFormat="1" ht="125.25" customHeight="1" hidden="1">
      <c r="A26" s="16" t="s">
        <v>167</v>
      </c>
      <c r="B26" s="179" t="s">
        <v>166</v>
      </c>
      <c r="C26" s="84">
        <v>0</v>
      </c>
    </row>
    <row r="27" spans="1:4" s="15" customFormat="1" ht="150.75" customHeight="1">
      <c r="A27" s="16" t="s">
        <v>15</v>
      </c>
      <c r="B27" s="181" t="s">
        <v>402</v>
      </c>
      <c r="C27" s="84">
        <v>150000</v>
      </c>
      <c r="D27" s="50"/>
    </row>
    <row r="28" spans="1:4" s="15" customFormat="1" ht="1.5" customHeight="1">
      <c r="A28" s="218" t="s">
        <v>145</v>
      </c>
      <c r="B28" s="181" t="s">
        <v>614</v>
      </c>
      <c r="C28" s="84">
        <v>0</v>
      </c>
      <c r="D28" s="50"/>
    </row>
    <row r="29" spans="1:3" s="15" customFormat="1" ht="30.75" customHeight="1" hidden="1">
      <c r="A29" s="16" t="s">
        <v>322</v>
      </c>
      <c r="B29" s="169" t="s">
        <v>435</v>
      </c>
      <c r="C29" s="84"/>
    </row>
    <row r="30" spans="1:3" s="15" customFormat="1" ht="30.75" customHeight="1" hidden="1">
      <c r="A30" s="47" t="s">
        <v>171</v>
      </c>
      <c r="B30" s="169" t="s">
        <v>172</v>
      </c>
      <c r="C30" s="84">
        <v>0</v>
      </c>
    </row>
    <row r="31" spans="1:6" s="22" customFormat="1" ht="24.75" customHeight="1">
      <c r="A31" s="20" t="s">
        <v>12</v>
      </c>
      <c r="B31" s="180" t="s">
        <v>13</v>
      </c>
      <c r="C31" s="86">
        <f>C32</f>
        <v>10816500</v>
      </c>
      <c r="F31" s="15"/>
    </row>
    <row r="32" spans="1:3" s="22" customFormat="1" ht="45" customHeight="1">
      <c r="A32" s="69" t="s">
        <v>721</v>
      </c>
      <c r="B32" s="264" t="s">
        <v>722</v>
      </c>
      <c r="C32" s="87">
        <f>C33+C34+C40+C42+C43+C38+C41+C39+C49</f>
        <v>10816500</v>
      </c>
    </row>
    <row r="33" spans="1:6" s="15" customFormat="1" ht="101.25" customHeight="1">
      <c r="A33" s="218" t="s">
        <v>572</v>
      </c>
      <c r="B33" s="181" t="s">
        <v>715</v>
      </c>
      <c r="C33" s="84">
        <v>9415100</v>
      </c>
      <c r="F33" s="22"/>
    </row>
    <row r="34" spans="1:3" s="15" customFormat="1" ht="81" customHeight="1">
      <c r="A34" s="253" t="s">
        <v>628</v>
      </c>
      <c r="B34" s="254" t="s">
        <v>685</v>
      </c>
      <c r="C34" s="122">
        <v>1089600</v>
      </c>
    </row>
    <row r="35" spans="1:3" s="15" customFormat="1" ht="24" customHeight="1" hidden="1">
      <c r="A35" s="23" t="s">
        <v>539</v>
      </c>
      <c r="B35" s="181" t="s">
        <v>561</v>
      </c>
      <c r="C35" s="84">
        <v>0</v>
      </c>
    </row>
    <row r="36" spans="1:3" s="15" customFormat="1" ht="24" customHeight="1" hidden="1">
      <c r="A36" s="218" t="s">
        <v>609</v>
      </c>
      <c r="B36" s="113" t="s">
        <v>610</v>
      </c>
      <c r="C36" s="84">
        <v>0</v>
      </c>
    </row>
    <row r="37" spans="1:3" s="15" customFormat="1" ht="24" customHeight="1" hidden="1">
      <c r="A37" s="218" t="s">
        <v>612</v>
      </c>
      <c r="B37" s="182" t="s">
        <v>611</v>
      </c>
      <c r="C37" s="88">
        <v>0</v>
      </c>
    </row>
    <row r="38" spans="1:3" s="15" customFormat="1" ht="42" customHeight="1" hidden="1">
      <c r="A38" s="218" t="s">
        <v>658</v>
      </c>
      <c r="B38" s="181" t="s">
        <v>659</v>
      </c>
      <c r="C38" s="87"/>
    </row>
    <row r="39" spans="1:3" s="15" customFormat="1" ht="131.25" hidden="1">
      <c r="A39" s="55" t="s">
        <v>756</v>
      </c>
      <c r="B39" s="174" t="s">
        <v>757</v>
      </c>
      <c r="C39" s="87"/>
    </row>
    <row r="40" spans="1:3" s="15" customFormat="1" ht="75" hidden="1">
      <c r="A40" s="250" t="s">
        <v>612</v>
      </c>
      <c r="B40" s="251" t="s">
        <v>611</v>
      </c>
      <c r="C40" s="252"/>
    </row>
    <row r="41" spans="1:7" s="15" customFormat="1" ht="56.25" hidden="1">
      <c r="A41" s="47" t="s">
        <v>151</v>
      </c>
      <c r="B41" s="181" t="s">
        <v>153</v>
      </c>
      <c r="C41" s="87"/>
      <c r="E41" s="44"/>
      <c r="G41" s="46"/>
    </row>
    <row r="42" spans="1:6" ht="75">
      <c r="A42" s="218" t="s">
        <v>576</v>
      </c>
      <c r="B42" s="181" t="s">
        <v>713</v>
      </c>
      <c r="C42" s="84">
        <v>3800</v>
      </c>
      <c r="F42" s="45"/>
    </row>
    <row r="43" spans="1:6" s="15" customFormat="1" ht="118.5" customHeight="1">
      <c r="A43" s="218" t="s">
        <v>575</v>
      </c>
      <c r="B43" s="181" t="s">
        <v>839</v>
      </c>
      <c r="C43" s="84">
        <v>308000</v>
      </c>
      <c r="F43" s="13"/>
    </row>
    <row r="44" spans="1:3" s="15" customFormat="1" ht="90.75" customHeight="1" hidden="1">
      <c r="A44" s="13"/>
      <c r="B44" s="53"/>
      <c r="C44" s="13"/>
    </row>
    <row r="45" spans="1:3" s="15" customFormat="1" ht="50.25" customHeight="1" hidden="1">
      <c r="A45" s="47" t="s">
        <v>151</v>
      </c>
      <c r="B45" s="48" t="s">
        <v>153</v>
      </c>
      <c r="C45" s="88"/>
    </row>
    <row r="46" spans="1:3" s="15" customFormat="1" ht="18.75" customHeight="1" hidden="1">
      <c r="A46" s="47" t="s">
        <v>217</v>
      </c>
      <c r="B46" s="230" t="s">
        <v>613</v>
      </c>
      <c r="C46" s="88">
        <v>0</v>
      </c>
    </row>
    <row r="47" spans="1:3" s="15" customFormat="1" ht="131.25" hidden="1">
      <c r="A47" s="47" t="s">
        <v>152</v>
      </c>
      <c r="B47" s="48" t="s">
        <v>23</v>
      </c>
      <c r="C47" s="88">
        <v>0</v>
      </c>
    </row>
    <row r="48" spans="1:6" ht="0" customHeight="1" hidden="1">
      <c r="A48" s="47" t="s">
        <v>571</v>
      </c>
      <c r="B48" s="230" t="s">
        <v>613</v>
      </c>
      <c r="C48" s="88">
        <v>0</v>
      </c>
      <c r="F48" s="15"/>
    </row>
    <row r="49" spans="1:6" ht="60.75" customHeight="1" hidden="1">
      <c r="A49" s="47" t="s">
        <v>577</v>
      </c>
      <c r="B49" s="332" t="s">
        <v>425</v>
      </c>
      <c r="C49" s="88"/>
      <c r="F49" s="15"/>
    </row>
    <row r="50" spans="1:3" ht="18.75">
      <c r="A50" s="25"/>
      <c r="B50" s="52" t="s">
        <v>14</v>
      </c>
      <c r="C50" s="21">
        <f>C31+C14</f>
        <v>17793200</v>
      </c>
    </row>
    <row r="52" spans="1:3" ht="60.75" customHeight="1">
      <c r="A52" s="357" t="s">
        <v>564</v>
      </c>
      <c r="B52" s="357"/>
      <c r="C52" s="357"/>
    </row>
    <row r="53" spans="1:3" ht="6.75" customHeight="1">
      <c r="A53" s="357"/>
      <c r="B53" s="357"/>
      <c r="C53" s="357"/>
    </row>
    <row r="56" spans="1:3" ht="18.75">
      <c r="A56" s="64" t="s">
        <v>350</v>
      </c>
      <c r="B56" s="49"/>
      <c r="C56" s="1"/>
    </row>
    <row r="57" spans="1:3" ht="18.75">
      <c r="A57" s="1" t="s">
        <v>661</v>
      </c>
      <c r="B57" s="49"/>
      <c r="C57" s="4"/>
    </row>
    <row r="58" spans="1:3" ht="18.75">
      <c r="A58" s="1" t="s">
        <v>120</v>
      </c>
      <c r="C58" s="65" t="s">
        <v>745</v>
      </c>
    </row>
  </sheetData>
  <sheetProtection/>
  <mergeCells count="14">
    <mergeCell ref="B1:C1"/>
    <mergeCell ref="B2:C2"/>
    <mergeCell ref="B3:C3"/>
    <mergeCell ref="B4:C4"/>
    <mergeCell ref="B5:C5"/>
    <mergeCell ref="A10:C10"/>
    <mergeCell ref="B6:H6"/>
    <mergeCell ref="B7:D7"/>
    <mergeCell ref="A52:C53"/>
    <mergeCell ref="A12:A13"/>
    <mergeCell ref="B12:B13"/>
    <mergeCell ref="C12:C13"/>
    <mergeCell ref="B9:C9"/>
    <mergeCell ref="B8:D8"/>
  </mergeCells>
  <printOptions/>
  <pageMargins left="1.1811023622047245" right="0.3937007874015748" top="0.7874015748031497" bottom="0.7874015748031497" header="0" footer="0"/>
  <pageSetup horizontalDpi="600" verticalDpi="600" orientation="portrait" paperSize="9" scale="97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4:H45"/>
  <sheetViews>
    <sheetView view="pageBreakPreview" zoomScale="85" zoomScaleSheetLayoutView="85" zoomScalePageLayoutView="0" workbookViewId="0" topLeftCell="A9">
      <selection activeCell="C19" sqref="C19"/>
    </sheetView>
  </sheetViews>
  <sheetFormatPr defaultColWidth="9.140625" defaultRowHeight="12.75"/>
  <cols>
    <col min="1" max="1" width="28.00390625" style="26" customWidth="1"/>
    <col min="2" max="2" width="42.8515625" style="26" customWidth="1"/>
    <col min="3" max="3" width="17.57421875" style="26" customWidth="1"/>
    <col min="4" max="16384" width="9.140625" style="26" customWidth="1"/>
  </cols>
  <sheetData>
    <row r="1" ht="12.75" hidden="1"/>
    <row r="2" ht="12.75" hidden="1"/>
    <row r="3" ht="12.75" hidden="1"/>
    <row r="4" spans="1:8" ht="18.75" hidden="1">
      <c r="A4" s="13"/>
      <c r="B4" s="363" t="s">
        <v>732</v>
      </c>
      <c r="C4" s="364"/>
      <c r="D4" s="13"/>
      <c r="E4" s="13"/>
      <c r="F4" s="13"/>
      <c r="G4" s="13"/>
      <c r="H4" s="13"/>
    </row>
    <row r="5" spans="1:8" ht="18.75" hidden="1">
      <c r="A5" s="13"/>
      <c r="B5" s="363" t="s">
        <v>724</v>
      </c>
      <c r="C5" s="364"/>
      <c r="D5" s="13"/>
      <c r="E5" s="13"/>
      <c r="F5" s="13"/>
      <c r="G5" s="13"/>
      <c r="H5" s="13"/>
    </row>
    <row r="6" spans="1:8" ht="18.75" hidden="1">
      <c r="A6" s="13"/>
      <c r="B6" s="363" t="s">
        <v>632</v>
      </c>
      <c r="C6" s="364"/>
      <c r="D6" s="13"/>
      <c r="E6" s="13"/>
      <c r="F6" s="13"/>
      <c r="G6" s="13"/>
      <c r="H6" s="13"/>
    </row>
    <row r="7" spans="1:8" ht="18.75" hidden="1">
      <c r="A7" s="13"/>
      <c r="B7" s="363" t="s">
        <v>120</v>
      </c>
      <c r="C7" s="364"/>
      <c r="D7" s="13"/>
      <c r="E7" s="13"/>
      <c r="F7" s="13"/>
      <c r="G7" s="13"/>
      <c r="H7" s="13"/>
    </row>
    <row r="8" spans="1:8" ht="18.75" customHeight="1" hidden="1">
      <c r="A8" s="13"/>
      <c r="B8" s="349" t="s">
        <v>762</v>
      </c>
      <c r="C8" s="365"/>
      <c r="D8" s="13"/>
      <c r="E8" s="13"/>
      <c r="F8" s="13"/>
      <c r="G8" s="13"/>
      <c r="H8" s="13"/>
    </row>
    <row r="9" spans="1:8" ht="18.75" customHeight="1">
      <c r="A9" s="13"/>
      <c r="B9" s="368" t="s">
        <v>844</v>
      </c>
      <c r="C9" s="368"/>
      <c r="D9" s="368"/>
      <c r="E9" s="368"/>
      <c r="F9" s="368"/>
      <c r="G9" s="368"/>
      <c r="H9" s="368"/>
    </row>
    <row r="10" spans="1:8" ht="75" customHeight="1">
      <c r="A10" s="13"/>
      <c r="B10" s="362" t="str">
        <f>'№ 1'!B7</f>
        <v>к проекту решения Совета 
Черниговского сельского поселения 
Белореченского  района 
от _____ декабря 2023 года № ___</v>
      </c>
      <c r="C10" s="362"/>
      <c r="D10" s="362"/>
      <c r="E10" s="13"/>
      <c r="F10" s="13"/>
      <c r="G10" s="13"/>
      <c r="H10" s="13"/>
    </row>
    <row r="11" spans="1:8" ht="18.75" hidden="1">
      <c r="A11" s="13"/>
      <c r="B11" s="362" t="s">
        <v>751</v>
      </c>
      <c r="C11" s="362"/>
      <c r="D11" s="362"/>
      <c r="E11" s="13"/>
      <c r="F11" s="13"/>
      <c r="G11" s="13"/>
      <c r="H11" s="13"/>
    </row>
    <row r="12" spans="1:8" ht="110.25" customHeight="1" hidden="1">
      <c r="A12" s="13"/>
      <c r="B12" s="362" t="s">
        <v>821</v>
      </c>
      <c r="C12" s="362"/>
      <c r="D12" s="294"/>
      <c r="E12" s="13"/>
      <c r="F12" s="13"/>
      <c r="G12" s="13"/>
      <c r="H12" s="13"/>
    </row>
    <row r="13" spans="1:8" ht="10.5" customHeight="1">
      <c r="A13" s="13"/>
      <c r="B13" s="369"/>
      <c r="C13" s="369"/>
      <c r="D13" s="369"/>
      <c r="E13" s="369"/>
      <c r="F13" s="369"/>
      <c r="G13" s="369"/>
      <c r="H13" s="369"/>
    </row>
    <row r="14" spans="1:3" ht="36" customHeight="1" thickBot="1">
      <c r="A14" s="371" t="s">
        <v>856</v>
      </c>
      <c r="B14" s="372"/>
      <c r="C14" s="372"/>
    </row>
    <row r="15" spans="1:3" ht="17.25" customHeight="1">
      <c r="A15" s="358" t="s">
        <v>8</v>
      </c>
      <c r="B15" s="358" t="s">
        <v>9</v>
      </c>
      <c r="C15" s="358" t="s">
        <v>10</v>
      </c>
    </row>
    <row r="16" spans="1:3" ht="15.75" customHeight="1">
      <c r="A16" s="370"/>
      <c r="B16" s="370"/>
      <c r="C16" s="370"/>
    </row>
    <row r="17" spans="1:3" ht="15.75" customHeight="1">
      <c r="A17" s="63">
        <v>1</v>
      </c>
      <c r="B17" s="63">
        <v>2</v>
      </c>
      <c r="C17" s="63">
        <v>3</v>
      </c>
    </row>
    <row r="18" spans="1:3" ht="56.25">
      <c r="A18" s="20" t="s">
        <v>219</v>
      </c>
      <c r="B18" s="180" t="s">
        <v>220</v>
      </c>
      <c r="C18" s="21">
        <f>SUM(C19:C35)+C42</f>
        <v>10816500</v>
      </c>
    </row>
    <row r="19" spans="1:3" ht="74.25" customHeight="1">
      <c r="A19" s="218" t="s">
        <v>572</v>
      </c>
      <c r="B19" s="181" t="s">
        <v>629</v>
      </c>
      <c r="C19" s="17">
        <f>'№ 1'!C33</f>
        <v>9415100</v>
      </c>
    </row>
    <row r="20" spans="1:3" ht="75" customHeight="1">
      <c r="A20" s="218" t="s">
        <v>628</v>
      </c>
      <c r="B20" s="181" t="s">
        <v>630</v>
      </c>
      <c r="C20" s="17">
        <f>'№ 1'!C34</f>
        <v>1089600</v>
      </c>
    </row>
    <row r="21" spans="1:3" ht="0.75" customHeight="1">
      <c r="A21" s="16" t="str">
        <f>'№ 1'!A36</f>
        <v>2 02 27567 10 0000 150</v>
      </c>
      <c r="B21" s="113" t="s">
        <v>610</v>
      </c>
      <c r="C21" s="17">
        <v>0</v>
      </c>
    </row>
    <row r="22" spans="1:3" s="15" customFormat="1" ht="42" customHeight="1" hidden="1">
      <c r="A22" s="218" t="s">
        <v>658</v>
      </c>
      <c r="B22" s="181" t="s">
        <v>659</v>
      </c>
      <c r="C22" s="87"/>
    </row>
    <row r="23" spans="1:3" s="15" customFormat="1" ht="42" customHeight="1" hidden="1">
      <c r="A23" s="55" t="s">
        <v>756</v>
      </c>
      <c r="B23" s="174" t="s">
        <v>757</v>
      </c>
      <c r="C23" s="87"/>
    </row>
    <row r="24" spans="1:3" s="15" customFormat="1" ht="75" hidden="1">
      <c r="A24" s="250" t="s">
        <v>612</v>
      </c>
      <c r="B24" s="251" t="s">
        <v>611</v>
      </c>
      <c r="C24" s="252"/>
    </row>
    <row r="25" spans="1:7" s="15" customFormat="1" ht="56.25" hidden="1">
      <c r="A25" s="47" t="s">
        <v>151</v>
      </c>
      <c r="B25" s="181" t="s">
        <v>153</v>
      </c>
      <c r="C25" s="87">
        <f>'№ 1'!C41</f>
        <v>0</v>
      </c>
      <c r="E25" s="44"/>
      <c r="F25" s="45"/>
      <c r="G25" s="46"/>
    </row>
    <row r="26" spans="1:3" ht="40.5" customHeight="1" hidden="1">
      <c r="A26" s="47" t="s">
        <v>574</v>
      </c>
      <c r="B26" s="181" t="s">
        <v>627</v>
      </c>
      <c r="C26" s="231"/>
    </row>
    <row r="27" spans="1:3" ht="75">
      <c r="A27" s="218" t="s">
        <v>576</v>
      </c>
      <c r="B27" s="181" t="s">
        <v>713</v>
      </c>
      <c r="C27" s="17">
        <f>'№ 1'!C42</f>
        <v>3800</v>
      </c>
    </row>
    <row r="28" spans="1:3" ht="131.25">
      <c r="A28" s="218" t="s">
        <v>575</v>
      </c>
      <c r="B28" s="181" t="s">
        <v>839</v>
      </c>
      <c r="C28" s="17">
        <f>'№ 1'!C43</f>
        <v>308000</v>
      </c>
    </row>
    <row r="29" spans="1:3" ht="16.5" customHeight="1" hidden="1">
      <c r="A29" s="24" t="s">
        <v>31</v>
      </c>
      <c r="B29" s="18" t="s">
        <v>32</v>
      </c>
      <c r="C29" s="19"/>
    </row>
    <row r="30" spans="1:3" ht="93.75" hidden="1">
      <c r="A30" s="47" t="s">
        <v>185</v>
      </c>
      <c r="B30" s="18" t="s">
        <v>186</v>
      </c>
      <c r="C30" s="17">
        <v>0</v>
      </c>
    </row>
    <row r="31" spans="1:3" ht="56.25" hidden="1">
      <c r="A31" s="47" t="s">
        <v>151</v>
      </c>
      <c r="B31" s="62" t="s">
        <v>153</v>
      </c>
      <c r="C31" s="46">
        <v>0</v>
      </c>
    </row>
    <row r="32" spans="1:3" ht="18.75" hidden="1">
      <c r="A32" s="13"/>
      <c r="B32" s="53"/>
      <c r="C32" s="13"/>
    </row>
    <row r="33" spans="1:3" ht="18" customHeight="1" hidden="1">
      <c r="A33" s="13"/>
      <c r="B33" s="53"/>
      <c r="C33" s="13"/>
    </row>
    <row r="34" spans="1:3" ht="75" hidden="1">
      <c r="A34" s="15" t="s">
        <v>217</v>
      </c>
      <c r="B34" s="53" t="s">
        <v>218</v>
      </c>
      <c r="C34" s="108"/>
    </row>
    <row r="35" spans="1:3" s="15" customFormat="1" ht="56.25" hidden="1">
      <c r="A35" s="47" t="s">
        <v>540</v>
      </c>
      <c r="B35" s="48" t="s">
        <v>153</v>
      </c>
      <c r="C35" s="46">
        <f>'№ 1'!C45</f>
        <v>0</v>
      </c>
    </row>
    <row r="36" spans="1:3" ht="18" customHeight="1" hidden="1">
      <c r="A36" s="67"/>
      <c r="B36" s="49"/>
      <c r="C36" s="1"/>
    </row>
    <row r="37" spans="1:3" ht="18.75" customHeight="1" hidden="1">
      <c r="A37" s="67"/>
      <c r="B37" s="49"/>
      <c r="C37" s="4"/>
    </row>
    <row r="38" spans="1:3" ht="18.75" hidden="1">
      <c r="A38" s="67"/>
      <c r="B38" s="53"/>
      <c r="C38" s="68"/>
    </row>
    <row r="39" ht="36" customHeight="1" hidden="1"/>
    <row r="40" ht="12.75" hidden="1"/>
    <row r="41" ht="12.75" hidden="1"/>
    <row r="42" spans="1:3" ht="55.5" customHeight="1" hidden="1">
      <c r="A42" s="47" t="s">
        <v>577</v>
      </c>
      <c r="B42" s="332" t="s">
        <v>425</v>
      </c>
      <c r="C42" s="88"/>
    </row>
    <row r="43" ht="21.75" customHeight="1">
      <c r="A43" s="64" t="s">
        <v>562</v>
      </c>
    </row>
    <row r="44" ht="18.75">
      <c r="A44" s="1" t="s">
        <v>661</v>
      </c>
    </row>
    <row r="45" spans="1:3" ht="18.75">
      <c r="A45" s="1" t="s">
        <v>120</v>
      </c>
      <c r="C45" s="65" t="s">
        <v>745</v>
      </c>
    </row>
  </sheetData>
  <sheetProtection/>
  <mergeCells count="14">
    <mergeCell ref="B4:C4"/>
    <mergeCell ref="B5:C5"/>
    <mergeCell ref="B6:C6"/>
    <mergeCell ref="B7:C7"/>
    <mergeCell ref="B8:C8"/>
    <mergeCell ref="A14:C14"/>
    <mergeCell ref="B9:H9"/>
    <mergeCell ref="B12:C12"/>
    <mergeCell ref="B10:D10"/>
    <mergeCell ref="B11:D11"/>
    <mergeCell ref="B13:H13"/>
    <mergeCell ref="A15:A16"/>
    <mergeCell ref="B15:B16"/>
    <mergeCell ref="C15:C16"/>
  </mergeCells>
  <printOptions/>
  <pageMargins left="0.7874015748031497" right="0.3937007874015748" top="0.5905511811023623" bottom="0.7874015748031497" header="0.1968503937007874" footer="0.3937007874015748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8"/>
  <sheetViews>
    <sheetView view="pageBreakPreview" zoomScaleNormal="85" zoomScaleSheetLayoutView="100" workbookViewId="0" topLeftCell="A44">
      <selection activeCell="B54" sqref="B54"/>
    </sheetView>
  </sheetViews>
  <sheetFormatPr defaultColWidth="9.140625" defaultRowHeight="12.75"/>
  <cols>
    <col min="1" max="1" width="4.140625" style="31" customWidth="1"/>
    <col min="2" max="2" width="46.00390625" style="32" customWidth="1"/>
    <col min="3" max="3" width="5.57421875" style="32" hidden="1" customWidth="1"/>
    <col min="4" max="4" width="6.421875" style="35" customWidth="1"/>
    <col min="5" max="5" width="5.8515625" style="39" customWidth="1"/>
    <col min="6" max="6" width="13.00390625" style="73" hidden="1" customWidth="1"/>
    <col min="7" max="7" width="4.8515625" style="39" hidden="1" customWidth="1"/>
    <col min="8" max="8" width="34.7109375" style="39" customWidth="1"/>
    <col min="9" max="9" width="1.7109375" style="33" hidden="1" customWidth="1"/>
    <col min="10" max="10" width="5.57421875" style="33" customWidth="1"/>
    <col min="11" max="14" width="9.140625" style="33" hidden="1" customWidth="1"/>
    <col min="15" max="16384" width="9.140625" style="33" customWidth="1"/>
  </cols>
  <sheetData>
    <row r="1" spans="3:8" ht="18.75" customHeight="1" hidden="1">
      <c r="C1" s="257"/>
      <c r="D1" s="257"/>
      <c r="E1" s="373" t="s">
        <v>734</v>
      </c>
      <c r="F1" s="373"/>
      <c r="G1" s="373"/>
      <c r="H1" s="373"/>
    </row>
    <row r="2" spans="3:9" ht="18.75" customHeight="1" hidden="1">
      <c r="C2" s="257"/>
      <c r="D2" s="257"/>
      <c r="E2" s="373" t="s">
        <v>724</v>
      </c>
      <c r="F2" s="373"/>
      <c r="G2" s="373"/>
      <c r="H2" s="373"/>
      <c r="I2" s="132"/>
    </row>
    <row r="3" spans="3:10" ht="21" customHeight="1" hidden="1">
      <c r="C3" s="257"/>
      <c r="D3" s="257"/>
      <c r="E3" s="375" t="str">
        <f>'№1'!C3</f>
        <v>Черниговского сельского поселения</v>
      </c>
      <c r="F3" s="375"/>
      <c r="G3" s="375"/>
      <c r="H3" s="375"/>
      <c r="I3" s="132"/>
      <c r="J3" s="132"/>
    </row>
    <row r="4" spans="3:10" ht="18.75" customHeight="1" hidden="1">
      <c r="C4" s="257"/>
      <c r="D4" s="257"/>
      <c r="E4" s="373" t="str">
        <f>'№1'!C4</f>
        <v>Белореченского района</v>
      </c>
      <c r="F4" s="373"/>
      <c r="G4" s="373"/>
      <c r="H4" s="373"/>
      <c r="I4" s="132"/>
      <c r="J4" s="132"/>
    </row>
    <row r="5" spans="3:15" ht="19.5" customHeight="1" hidden="1">
      <c r="C5" s="257"/>
      <c r="D5" s="257"/>
      <c r="E5" s="373" t="s">
        <v>761</v>
      </c>
      <c r="F5" s="373"/>
      <c r="G5" s="373"/>
      <c r="H5" s="373"/>
      <c r="I5" s="133"/>
      <c r="J5" s="133"/>
      <c r="K5" s="133"/>
      <c r="L5" s="133"/>
      <c r="M5" s="133"/>
      <c r="N5" s="133"/>
      <c r="O5" s="133"/>
    </row>
    <row r="6" spans="3:15" ht="18" customHeight="1">
      <c r="C6" s="257"/>
      <c r="D6" s="257"/>
      <c r="E6" s="373" t="s">
        <v>845</v>
      </c>
      <c r="F6" s="373"/>
      <c r="G6" s="373"/>
      <c r="H6" s="373"/>
      <c r="I6" s="133"/>
      <c r="J6" s="133"/>
      <c r="K6" s="133"/>
      <c r="L6" s="133"/>
      <c r="M6" s="133"/>
      <c r="N6" s="133"/>
      <c r="O6" s="133"/>
    </row>
    <row r="7" spans="3:15" ht="76.5" customHeight="1">
      <c r="C7" s="257"/>
      <c r="D7" s="257"/>
      <c r="E7" s="362" t="str">
        <f>'№2'!B10</f>
        <v>к проекту решения Совета 
Черниговского сельского поселения 
Белореченского  района 
от _____ декабря 2023 года № ___</v>
      </c>
      <c r="F7" s="362"/>
      <c r="G7" s="362"/>
      <c r="H7" s="362"/>
      <c r="I7" s="133"/>
      <c r="J7" s="133"/>
      <c r="K7" s="133"/>
      <c r="L7" s="133"/>
      <c r="M7" s="133"/>
      <c r="N7" s="133"/>
      <c r="O7" s="133"/>
    </row>
    <row r="8" spans="3:15" ht="18.75" hidden="1">
      <c r="C8" s="257"/>
      <c r="D8" s="257"/>
      <c r="E8" s="362" t="s">
        <v>729</v>
      </c>
      <c r="F8" s="362"/>
      <c r="G8" s="362"/>
      <c r="H8" s="362"/>
      <c r="I8" s="133"/>
      <c r="J8" s="133"/>
      <c r="K8" s="133"/>
      <c r="L8" s="133"/>
      <c r="M8" s="133"/>
      <c r="N8" s="133"/>
      <c r="O8" s="133"/>
    </row>
    <row r="9" spans="3:15" ht="150" customHeight="1" hidden="1">
      <c r="C9" s="259"/>
      <c r="D9" s="259"/>
      <c r="E9" s="374" t="s">
        <v>830</v>
      </c>
      <c r="F9" s="374"/>
      <c r="G9" s="374"/>
      <c r="H9" s="374"/>
      <c r="I9" s="133"/>
      <c r="J9" s="133"/>
      <c r="K9" s="133"/>
      <c r="L9" s="133"/>
      <c r="M9" s="133"/>
      <c r="N9" s="133"/>
      <c r="O9" s="133"/>
    </row>
    <row r="10" spans="2:15" ht="11.25" customHeight="1">
      <c r="B10" s="376"/>
      <c r="C10" s="376"/>
      <c r="D10" s="376"/>
      <c r="E10" s="376"/>
      <c r="F10" s="376"/>
      <c r="G10" s="376"/>
      <c r="H10" s="376"/>
      <c r="I10" s="133"/>
      <c r="J10" s="133"/>
      <c r="K10" s="133"/>
      <c r="L10" s="133"/>
      <c r="M10" s="133"/>
      <c r="N10" s="133"/>
      <c r="O10" s="133"/>
    </row>
    <row r="11" spans="2:8" ht="21" customHeight="1" hidden="1">
      <c r="B11" s="376"/>
      <c r="C11" s="376"/>
      <c r="D11" s="376"/>
      <c r="E11" s="376"/>
      <c r="F11" s="376"/>
      <c r="G11" s="376"/>
      <c r="H11" s="376"/>
    </row>
    <row r="12" spans="1:10" s="34" customFormat="1" ht="54" customHeight="1">
      <c r="A12" s="382" t="s">
        <v>858</v>
      </c>
      <c r="B12" s="382"/>
      <c r="C12" s="382"/>
      <c r="D12" s="382"/>
      <c r="E12" s="382"/>
      <c r="F12" s="382"/>
      <c r="G12" s="382"/>
      <c r="H12" s="382"/>
      <c r="I12" s="131"/>
      <c r="J12" s="131"/>
    </row>
    <row r="13" spans="2:8" ht="18" customHeight="1" hidden="1">
      <c r="B13" s="35"/>
      <c r="C13" s="35"/>
      <c r="D13" s="39"/>
      <c r="G13" s="32"/>
      <c r="H13" s="39" t="s">
        <v>34</v>
      </c>
    </row>
    <row r="14" spans="1:8" s="36" customFormat="1" ht="92.25" customHeight="1">
      <c r="A14" s="377" t="s">
        <v>78</v>
      </c>
      <c r="B14" s="379" t="s">
        <v>79</v>
      </c>
      <c r="C14" s="74"/>
      <c r="D14" s="380" t="s">
        <v>36</v>
      </c>
      <c r="E14" s="380"/>
      <c r="F14" s="380"/>
      <c r="G14" s="380"/>
      <c r="H14" s="381" t="s">
        <v>10</v>
      </c>
    </row>
    <row r="15" spans="1:8" s="36" customFormat="1" ht="63">
      <c r="A15" s="378"/>
      <c r="B15" s="379"/>
      <c r="C15" s="76" t="s">
        <v>80</v>
      </c>
      <c r="D15" s="76" t="s">
        <v>37</v>
      </c>
      <c r="E15" s="76" t="s">
        <v>81</v>
      </c>
      <c r="F15" s="77" t="s">
        <v>38</v>
      </c>
      <c r="G15" s="77" t="s">
        <v>82</v>
      </c>
      <c r="H15" s="381"/>
    </row>
    <row r="16" spans="1:8" s="36" customFormat="1" ht="17.25" customHeight="1">
      <c r="A16" s="57">
        <v>1</v>
      </c>
      <c r="B16" s="74">
        <v>2</v>
      </c>
      <c r="C16" s="74">
        <v>3</v>
      </c>
      <c r="D16" s="74">
        <v>3</v>
      </c>
      <c r="E16" s="74">
        <v>4</v>
      </c>
      <c r="F16" s="78" t="s">
        <v>40</v>
      </c>
      <c r="G16" s="78" t="s">
        <v>83</v>
      </c>
      <c r="H16" s="75">
        <v>5</v>
      </c>
    </row>
    <row r="17" spans="1:8" s="36" customFormat="1" ht="6.75" customHeight="1">
      <c r="A17" s="61"/>
      <c r="B17" s="79"/>
      <c r="C17" s="79"/>
      <c r="D17" s="79"/>
      <c r="E17" s="79"/>
      <c r="F17" s="80"/>
      <c r="G17" s="80"/>
      <c r="H17" s="81"/>
    </row>
    <row r="18" spans="1:9" s="37" customFormat="1" ht="19.5" customHeight="1">
      <c r="A18" s="58"/>
      <c r="B18" s="91" t="s">
        <v>84</v>
      </c>
      <c r="C18" s="91"/>
      <c r="D18" s="91"/>
      <c r="E18" s="91"/>
      <c r="F18" s="92"/>
      <c r="G18" s="92"/>
      <c r="H18" s="93">
        <f>H27+H55+H57+H61+H85+H143+H152+H179+H181+H191+H49+H203</f>
        <v>17793200</v>
      </c>
      <c r="I18" s="166"/>
    </row>
    <row r="19" spans="1:8" s="37" customFormat="1" ht="19.5" customHeight="1" hidden="1">
      <c r="A19" s="58"/>
      <c r="B19" s="100"/>
      <c r="C19" s="100"/>
      <c r="D19" s="100"/>
      <c r="E19" s="100"/>
      <c r="F19" s="101"/>
      <c r="G19" s="101"/>
      <c r="H19" s="102"/>
    </row>
    <row r="20" spans="1:8" s="37" customFormat="1" ht="37.5" hidden="1">
      <c r="A20" s="143">
        <v>1</v>
      </c>
      <c r="B20" s="119" t="s">
        <v>358</v>
      </c>
      <c r="C20" s="142">
        <v>991</v>
      </c>
      <c r="D20" s="142"/>
      <c r="E20" s="142"/>
      <c r="F20" s="144"/>
      <c r="G20" s="144"/>
      <c r="H20" s="114">
        <f>H21</f>
        <v>0</v>
      </c>
    </row>
    <row r="21" spans="1:8" s="37" customFormat="1" ht="93.75" hidden="1">
      <c r="A21" s="145"/>
      <c r="B21" s="95" t="s">
        <v>359</v>
      </c>
      <c r="C21" s="95">
        <v>991</v>
      </c>
      <c r="D21" s="96" t="s">
        <v>42</v>
      </c>
      <c r="E21" s="96" t="s">
        <v>160</v>
      </c>
      <c r="F21" s="96"/>
      <c r="G21" s="96"/>
      <c r="H21" s="94">
        <v>0</v>
      </c>
    </row>
    <row r="22" spans="1:8" s="37" customFormat="1" ht="37.5" hidden="1">
      <c r="A22" s="145"/>
      <c r="B22" s="95" t="s">
        <v>244</v>
      </c>
      <c r="C22" s="95">
        <v>991</v>
      </c>
      <c r="D22" s="96" t="s">
        <v>42</v>
      </c>
      <c r="E22" s="96" t="s">
        <v>160</v>
      </c>
      <c r="F22" s="96" t="s">
        <v>243</v>
      </c>
      <c r="G22" s="96"/>
      <c r="H22" s="94">
        <f>H23</f>
        <v>3675</v>
      </c>
    </row>
    <row r="23" spans="1:8" s="37" customFormat="1" ht="18.75" hidden="1">
      <c r="A23" s="145"/>
      <c r="B23" s="95" t="s">
        <v>246</v>
      </c>
      <c r="C23" s="95">
        <v>991</v>
      </c>
      <c r="D23" s="96" t="s">
        <v>42</v>
      </c>
      <c r="E23" s="96" t="s">
        <v>160</v>
      </c>
      <c r="F23" s="96" t="s">
        <v>245</v>
      </c>
      <c r="G23" s="96"/>
      <c r="H23" s="94">
        <f>H24</f>
        <v>3675</v>
      </c>
    </row>
    <row r="24" spans="1:8" s="37" customFormat="1" ht="18.75" hidden="1">
      <c r="A24" s="145"/>
      <c r="B24" s="95" t="s">
        <v>360</v>
      </c>
      <c r="C24" s="95">
        <v>991</v>
      </c>
      <c r="D24" s="96" t="s">
        <v>42</v>
      </c>
      <c r="E24" s="96" t="s">
        <v>160</v>
      </c>
      <c r="F24" s="96" t="s">
        <v>361</v>
      </c>
      <c r="G24" s="96"/>
      <c r="H24" s="94">
        <f>H25</f>
        <v>3675</v>
      </c>
    </row>
    <row r="25" spans="1:8" s="37" customFormat="1" ht="19.5" customHeight="1" hidden="1">
      <c r="A25" s="145"/>
      <c r="B25" s="95" t="s">
        <v>352</v>
      </c>
      <c r="C25" s="95">
        <v>991</v>
      </c>
      <c r="D25" s="96" t="s">
        <v>42</v>
      </c>
      <c r="E25" s="96" t="s">
        <v>160</v>
      </c>
      <c r="F25" s="96" t="s">
        <v>361</v>
      </c>
      <c r="G25" s="96" t="s">
        <v>351</v>
      </c>
      <c r="H25" s="94">
        <v>3675</v>
      </c>
    </row>
    <row r="26" spans="1:8" s="38" customFormat="1" ht="36" customHeight="1" hidden="1">
      <c r="A26" s="145"/>
      <c r="B26" s="119" t="s">
        <v>565</v>
      </c>
      <c r="C26" s="119">
        <v>992</v>
      </c>
      <c r="D26" s="142"/>
      <c r="E26" s="142"/>
      <c r="F26" s="144"/>
      <c r="G26" s="144"/>
      <c r="H26" s="114">
        <f>H27+H55+H57+H61+H85+H143+H152+H181+H191+H197</f>
        <v>17743200</v>
      </c>
    </row>
    <row r="27" spans="1:8" s="39" customFormat="1" ht="24" customHeight="1">
      <c r="A27" s="117" t="s">
        <v>373</v>
      </c>
      <c r="B27" s="119" t="s">
        <v>41</v>
      </c>
      <c r="C27" s="119">
        <v>992</v>
      </c>
      <c r="D27" s="144" t="s">
        <v>42</v>
      </c>
      <c r="E27" s="146" t="s">
        <v>3</v>
      </c>
      <c r="F27" s="147"/>
      <c r="G27" s="148"/>
      <c r="H27" s="114">
        <f>H28+H43+H44+H45+H54+H51+H52+H53</f>
        <v>6671600</v>
      </c>
    </row>
    <row r="28" spans="1:8" s="39" customFormat="1" ht="72.75" customHeight="1">
      <c r="A28" s="120"/>
      <c r="B28" s="95" t="s">
        <v>43</v>
      </c>
      <c r="C28" s="95">
        <v>992</v>
      </c>
      <c r="D28" s="96" t="s">
        <v>42</v>
      </c>
      <c r="E28" s="96" t="s">
        <v>44</v>
      </c>
      <c r="F28" s="96"/>
      <c r="G28" s="96"/>
      <c r="H28" s="94">
        <f>'№5'!H34</f>
        <v>1041600</v>
      </c>
    </row>
    <row r="29" spans="1:8" s="72" customFormat="1" ht="39" customHeight="1" hidden="1">
      <c r="A29" s="70"/>
      <c r="B29" s="95" t="s">
        <v>329</v>
      </c>
      <c r="C29" s="95">
        <v>992</v>
      </c>
      <c r="D29" s="96" t="s">
        <v>42</v>
      </c>
      <c r="E29" s="96" t="s">
        <v>44</v>
      </c>
      <c r="F29" s="96" t="s">
        <v>223</v>
      </c>
      <c r="G29" s="96"/>
      <c r="H29" s="94">
        <f>H30</f>
        <v>599162</v>
      </c>
    </row>
    <row r="30" spans="1:8" s="39" customFormat="1" ht="18" customHeight="1" hidden="1">
      <c r="A30" s="70"/>
      <c r="B30" s="95" t="s">
        <v>4</v>
      </c>
      <c r="C30" s="95">
        <v>992</v>
      </c>
      <c r="D30" s="96" t="s">
        <v>42</v>
      </c>
      <c r="E30" s="96" t="s">
        <v>44</v>
      </c>
      <c r="F30" s="96" t="s">
        <v>224</v>
      </c>
      <c r="G30" s="96"/>
      <c r="H30" s="94">
        <f>H31</f>
        <v>599162</v>
      </c>
    </row>
    <row r="31" spans="1:8" s="39" customFormat="1" ht="38.25" customHeight="1" hidden="1">
      <c r="A31" s="70"/>
      <c r="B31" s="95" t="s">
        <v>227</v>
      </c>
      <c r="C31" s="95">
        <v>922</v>
      </c>
      <c r="D31" s="96" t="s">
        <v>42</v>
      </c>
      <c r="E31" s="96" t="s">
        <v>44</v>
      </c>
      <c r="F31" s="96" t="s">
        <v>331</v>
      </c>
      <c r="G31" s="96"/>
      <c r="H31" s="94">
        <f>H32</f>
        <v>599162</v>
      </c>
    </row>
    <row r="32" spans="1:8" s="39" customFormat="1" ht="144" customHeight="1" hidden="1">
      <c r="A32" s="70"/>
      <c r="B32" s="95" t="s">
        <v>229</v>
      </c>
      <c r="C32" s="95">
        <v>922</v>
      </c>
      <c r="D32" s="96" t="s">
        <v>42</v>
      </c>
      <c r="E32" s="96" t="s">
        <v>44</v>
      </c>
      <c r="F32" s="96" t="s">
        <v>331</v>
      </c>
      <c r="G32" s="96" t="s">
        <v>228</v>
      </c>
      <c r="H32" s="94">
        <v>599162</v>
      </c>
    </row>
    <row r="33" spans="1:8" s="109" customFormat="1" ht="93.75" customHeight="1" hidden="1">
      <c r="A33" s="120"/>
      <c r="B33" s="95" t="s">
        <v>222</v>
      </c>
      <c r="C33" s="95">
        <v>992</v>
      </c>
      <c r="D33" s="96" t="s">
        <v>42</v>
      </c>
      <c r="E33" s="96" t="s">
        <v>45</v>
      </c>
      <c r="F33" s="96"/>
      <c r="G33" s="96"/>
      <c r="H33" s="94">
        <f>'№5'!H39</f>
        <v>4903800</v>
      </c>
    </row>
    <row r="34" spans="1:8" s="111" customFormat="1" ht="57" customHeight="1" hidden="1">
      <c r="A34" s="70"/>
      <c r="B34" s="95" t="s">
        <v>233</v>
      </c>
      <c r="C34" s="95">
        <v>992</v>
      </c>
      <c r="D34" s="96" t="s">
        <v>42</v>
      </c>
      <c r="E34" s="96" t="s">
        <v>45</v>
      </c>
      <c r="F34" s="96" t="s">
        <v>230</v>
      </c>
      <c r="G34" s="96"/>
      <c r="H34" s="94">
        <f>H35+H40</f>
        <v>4200956</v>
      </c>
    </row>
    <row r="35" spans="1:8" s="109" customFormat="1" ht="57" customHeight="1" hidden="1">
      <c r="A35" s="70"/>
      <c r="B35" s="95" t="s">
        <v>234</v>
      </c>
      <c r="C35" s="95">
        <v>992</v>
      </c>
      <c r="D35" s="96" t="s">
        <v>42</v>
      </c>
      <c r="E35" s="96" t="s">
        <v>45</v>
      </c>
      <c r="F35" s="96" t="s">
        <v>225</v>
      </c>
      <c r="G35" s="96"/>
      <c r="H35" s="94">
        <f>H36</f>
        <v>4197056</v>
      </c>
    </row>
    <row r="36" spans="1:8" s="109" customFormat="1" ht="40.5" customHeight="1" hidden="1">
      <c r="A36" s="70"/>
      <c r="B36" s="95" t="s">
        <v>227</v>
      </c>
      <c r="C36" s="95">
        <v>992</v>
      </c>
      <c r="D36" s="96" t="s">
        <v>42</v>
      </c>
      <c r="E36" s="96" t="s">
        <v>45</v>
      </c>
      <c r="F36" s="96" t="s">
        <v>226</v>
      </c>
      <c r="G36" s="96"/>
      <c r="H36" s="94">
        <f>H37+H38+H39</f>
        <v>4197056</v>
      </c>
    </row>
    <row r="37" spans="1:8" s="109" customFormat="1" ht="127.5" customHeight="1" hidden="1">
      <c r="A37" s="70"/>
      <c r="B37" s="95" t="s">
        <v>229</v>
      </c>
      <c r="C37" s="95">
        <v>992</v>
      </c>
      <c r="D37" s="96" t="s">
        <v>42</v>
      </c>
      <c r="E37" s="96" t="s">
        <v>45</v>
      </c>
      <c r="F37" s="96" t="s">
        <v>226</v>
      </c>
      <c r="G37" s="96" t="s">
        <v>228</v>
      </c>
      <c r="H37" s="94">
        <v>3454076</v>
      </c>
    </row>
    <row r="38" spans="1:8" s="109" customFormat="1" ht="56.25" customHeight="1" hidden="1">
      <c r="A38" s="70"/>
      <c r="B38" s="95" t="s">
        <v>236</v>
      </c>
      <c r="C38" s="95">
        <v>992</v>
      </c>
      <c r="D38" s="96" t="s">
        <v>42</v>
      </c>
      <c r="E38" s="96" t="s">
        <v>45</v>
      </c>
      <c r="F38" s="96" t="s">
        <v>226</v>
      </c>
      <c r="G38" s="96" t="s">
        <v>235</v>
      </c>
      <c r="H38" s="94">
        <v>685980</v>
      </c>
    </row>
    <row r="39" spans="1:8" s="109" customFormat="1" ht="21.75" customHeight="1" hidden="1">
      <c r="A39" s="70"/>
      <c r="B39" s="95" t="s">
        <v>238</v>
      </c>
      <c r="C39" s="95">
        <v>992</v>
      </c>
      <c r="D39" s="96" t="s">
        <v>42</v>
      </c>
      <c r="E39" s="96" t="s">
        <v>45</v>
      </c>
      <c r="F39" s="96" t="s">
        <v>226</v>
      </c>
      <c r="G39" s="96" t="s">
        <v>237</v>
      </c>
      <c r="H39" s="94">
        <v>57000</v>
      </c>
    </row>
    <row r="40" spans="1:8" s="109" customFormat="1" ht="38.25" customHeight="1" hidden="1">
      <c r="A40" s="120"/>
      <c r="B40" s="95" t="s">
        <v>240</v>
      </c>
      <c r="C40" s="95">
        <v>992</v>
      </c>
      <c r="D40" s="96" t="s">
        <v>42</v>
      </c>
      <c r="E40" s="96" t="s">
        <v>45</v>
      </c>
      <c r="F40" s="96" t="s">
        <v>239</v>
      </c>
      <c r="G40" s="96"/>
      <c r="H40" s="94">
        <f>H41</f>
        <v>3900</v>
      </c>
    </row>
    <row r="41" spans="1:8" s="109" customFormat="1" ht="90.75" customHeight="1" hidden="1">
      <c r="A41" s="70"/>
      <c r="B41" s="95" t="s">
        <v>242</v>
      </c>
      <c r="C41" s="95">
        <v>992</v>
      </c>
      <c r="D41" s="96" t="s">
        <v>42</v>
      </c>
      <c r="E41" s="96" t="s">
        <v>45</v>
      </c>
      <c r="F41" s="96" t="s">
        <v>241</v>
      </c>
      <c r="G41" s="96"/>
      <c r="H41" s="94">
        <f>H42</f>
        <v>3900</v>
      </c>
    </row>
    <row r="42" spans="1:8" s="109" customFormat="1" ht="56.25" hidden="1">
      <c r="A42" s="70"/>
      <c r="B42" s="95" t="s">
        <v>236</v>
      </c>
      <c r="C42" s="95">
        <v>992</v>
      </c>
      <c r="D42" s="96" t="s">
        <v>42</v>
      </c>
      <c r="E42" s="96" t="s">
        <v>45</v>
      </c>
      <c r="F42" s="96" t="s">
        <v>241</v>
      </c>
      <c r="G42" s="96" t="s">
        <v>235</v>
      </c>
      <c r="H42" s="94">
        <v>3900</v>
      </c>
    </row>
    <row r="43" spans="1:8" s="109" customFormat="1" ht="90.75" customHeight="1">
      <c r="A43" s="70"/>
      <c r="B43" s="95" t="str">
        <f>'№5'!B20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43" s="95"/>
      <c r="D43" s="96" t="s">
        <v>42</v>
      </c>
      <c r="E43" s="96" t="s">
        <v>57</v>
      </c>
      <c r="F43" s="96"/>
      <c r="G43" s="96"/>
      <c r="H43" s="94">
        <f>'№5'!H20</f>
        <v>1000</v>
      </c>
    </row>
    <row r="44" spans="1:8" s="109" customFormat="1" ht="109.5" customHeight="1">
      <c r="A44" s="120"/>
      <c r="B44" s="95" t="s">
        <v>222</v>
      </c>
      <c r="C44" s="95">
        <v>992</v>
      </c>
      <c r="D44" s="96" t="s">
        <v>42</v>
      </c>
      <c r="E44" s="96" t="s">
        <v>45</v>
      </c>
      <c r="F44" s="96"/>
      <c r="G44" s="96"/>
      <c r="H44" s="94">
        <f>H33</f>
        <v>4903800</v>
      </c>
    </row>
    <row r="45" spans="1:8" s="109" customFormat="1" ht="84" customHeight="1" hidden="1">
      <c r="A45" s="120"/>
      <c r="B45" s="149" t="str">
        <f>'№5'!B54</f>
        <v>Обеспечение деятельности финансовых, налоговых и таможенных органов и органов финансового (финансово-бюджетного) надзора</v>
      </c>
      <c r="C45" s="95">
        <v>992</v>
      </c>
      <c r="D45" s="96" t="s">
        <v>42</v>
      </c>
      <c r="E45" s="96" t="s">
        <v>47</v>
      </c>
      <c r="F45" s="96"/>
      <c r="G45" s="96"/>
      <c r="H45" s="94">
        <v>0</v>
      </c>
    </row>
    <row r="46" spans="1:8" s="109" customFormat="1" ht="36.75" customHeight="1" hidden="1">
      <c r="A46" s="70"/>
      <c r="B46" s="95" t="s">
        <v>244</v>
      </c>
      <c r="C46" s="95">
        <v>992</v>
      </c>
      <c r="D46" s="96" t="s">
        <v>42</v>
      </c>
      <c r="E46" s="96" t="s">
        <v>160</v>
      </c>
      <c r="F46" s="96" t="s">
        <v>243</v>
      </c>
      <c r="G46" s="96"/>
      <c r="H46" s="94">
        <f>H47</f>
        <v>0</v>
      </c>
    </row>
    <row r="47" spans="1:8" s="109" customFormat="1" ht="36" customHeight="1" hidden="1">
      <c r="A47" s="70"/>
      <c r="B47" s="95" t="s">
        <v>246</v>
      </c>
      <c r="C47" s="95">
        <v>992</v>
      </c>
      <c r="D47" s="96" t="s">
        <v>42</v>
      </c>
      <c r="E47" s="96" t="s">
        <v>160</v>
      </c>
      <c r="F47" s="96" t="s">
        <v>245</v>
      </c>
      <c r="G47" s="96"/>
      <c r="H47" s="94">
        <f>H48</f>
        <v>0</v>
      </c>
    </row>
    <row r="48" spans="1:8" s="109" customFormat="1" ht="93.75" hidden="1">
      <c r="A48" s="70"/>
      <c r="B48" s="95" t="s">
        <v>161</v>
      </c>
      <c r="C48" s="95">
        <v>992</v>
      </c>
      <c r="D48" s="96" t="s">
        <v>42</v>
      </c>
      <c r="E48" s="96" t="s">
        <v>160</v>
      </c>
      <c r="F48" s="96" t="s">
        <v>247</v>
      </c>
      <c r="G48" s="96"/>
      <c r="H48" s="94">
        <f>H49</f>
        <v>0</v>
      </c>
    </row>
    <row r="49" spans="1:8" s="109" customFormat="1" ht="21" customHeight="1" hidden="1">
      <c r="A49" s="70"/>
      <c r="B49" s="95" t="s">
        <v>352</v>
      </c>
      <c r="C49" s="95">
        <v>992</v>
      </c>
      <c r="D49" s="96" t="s">
        <v>42</v>
      </c>
      <c r="E49" s="96" t="s">
        <v>160</v>
      </c>
      <c r="F49" s="96" t="s">
        <v>247</v>
      </c>
      <c r="G49" s="96" t="s">
        <v>351</v>
      </c>
      <c r="H49" s="94">
        <f>'№5'!H57+'№5'!H31</f>
        <v>0</v>
      </c>
    </row>
    <row r="50" spans="1:8" s="109" customFormat="1" ht="63" customHeight="1" hidden="1">
      <c r="A50" s="70"/>
      <c r="B50" s="95" t="s">
        <v>249</v>
      </c>
      <c r="C50" s="95">
        <v>992</v>
      </c>
      <c r="D50" s="96" t="s">
        <v>42</v>
      </c>
      <c r="E50" s="96" t="s">
        <v>47</v>
      </c>
      <c r="F50" s="96"/>
      <c r="G50" s="96"/>
      <c r="H50" s="94">
        <v>0</v>
      </c>
    </row>
    <row r="51" spans="1:8" s="109" customFormat="1" ht="12.75" customHeight="1" hidden="1">
      <c r="A51" s="70"/>
      <c r="B51" s="60" t="s">
        <v>453</v>
      </c>
      <c r="C51" s="95">
        <v>992</v>
      </c>
      <c r="D51" s="96" t="s">
        <v>42</v>
      </c>
      <c r="E51" s="96" t="s">
        <v>160</v>
      </c>
      <c r="F51" s="96" t="s">
        <v>250</v>
      </c>
      <c r="G51" s="96" t="s">
        <v>235</v>
      </c>
      <c r="H51" s="94">
        <v>0</v>
      </c>
    </row>
    <row r="52" spans="1:8" s="109" customFormat="1" ht="21.75" customHeight="1" hidden="1">
      <c r="A52" s="70"/>
      <c r="B52" s="60" t="s">
        <v>616</v>
      </c>
      <c r="C52" s="95">
        <v>992</v>
      </c>
      <c r="D52" s="96" t="s">
        <v>42</v>
      </c>
      <c r="E52" s="96" t="s">
        <v>47</v>
      </c>
      <c r="F52" s="96" t="s">
        <v>230</v>
      </c>
      <c r="G52" s="96"/>
      <c r="H52" s="94">
        <f>'№5'!H58</f>
        <v>0</v>
      </c>
    </row>
    <row r="53" spans="1:8" s="109" customFormat="1" ht="21" customHeight="1">
      <c r="A53" s="70"/>
      <c r="B53" s="95" t="s">
        <v>626</v>
      </c>
      <c r="C53" s="95"/>
      <c r="D53" s="96" t="s">
        <v>42</v>
      </c>
      <c r="E53" s="96" t="s">
        <v>51</v>
      </c>
      <c r="F53" s="96"/>
      <c r="G53" s="96"/>
      <c r="H53" s="94">
        <f>'№5'!H63</f>
        <v>10000</v>
      </c>
    </row>
    <row r="54" spans="1:8" s="109" customFormat="1" ht="37.5">
      <c r="A54" s="120"/>
      <c r="B54" s="95" t="s">
        <v>52</v>
      </c>
      <c r="C54" s="95">
        <v>992</v>
      </c>
      <c r="D54" s="96" t="s">
        <v>42</v>
      </c>
      <c r="E54" s="96" t="s">
        <v>53</v>
      </c>
      <c r="F54" s="96"/>
      <c r="G54" s="96"/>
      <c r="H54" s="94">
        <f>'№5'!H68</f>
        <v>715200</v>
      </c>
    </row>
    <row r="55" spans="1:8" s="109" customFormat="1" ht="23.25" customHeight="1">
      <c r="A55" s="70" t="s">
        <v>370</v>
      </c>
      <c r="B55" s="119" t="s">
        <v>55</v>
      </c>
      <c r="C55" s="119">
        <v>992</v>
      </c>
      <c r="D55" s="150" t="s">
        <v>44</v>
      </c>
      <c r="E55" s="150" t="s">
        <v>3</v>
      </c>
      <c r="F55" s="150"/>
      <c r="G55" s="150"/>
      <c r="H55" s="114">
        <f>H56</f>
        <v>538000</v>
      </c>
    </row>
    <row r="56" spans="1:8" s="112" customFormat="1" ht="44.25" customHeight="1">
      <c r="A56" s="151"/>
      <c r="B56" s="95" t="s">
        <v>56</v>
      </c>
      <c r="C56" s="95">
        <v>992</v>
      </c>
      <c r="D56" s="96" t="s">
        <v>44</v>
      </c>
      <c r="E56" s="96" t="s">
        <v>57</v>
      </c>
      <c r="F56" s="96"/>
      <c r="G56" s="96"/>
      <c r="H56" s="94">
        <f>'№5'!H106</f>
        <v>538000</v>
      </c>
    </row>
    <row r="57" spans="1:8" s="109" customFormat="1" ht="39.75" customHeight="1" hidden="1">
      <c r="A57" s="117" t="s">
        <v>371</v>
      </c>
      <c r="B57" s="152" t="s">
        <v>58</v>
      </c>
      <c r="C57" s="153">
        <v>992</v>
      </c>
      <c r="D57" s="146" t="s">
        <v>57</v>
      </c>
      <c r="E57" s="146" t="s">
        <v>3</v>
      </c>
      <c r="F57" s="146"/>
      <c r="G57" s="146"/>
      <c r="H57" s="129">
        <f>'№5'!H115</f>
        <v>0</v>
      </c>
    </row>
    <row r="58" spans="1:8" s="109" customFormat="1" ht="18.75" hidden="1">
      <c r="A58" s="120"/>
      <c r="B58" s="95" t="str">
        <f>'№5'!B116</f>
        <v>Гражданская оборона</v>
      </c>
      <c r="C58" s="95">
        <v>992</v>
      </c>
      <c r="D58" s="96" t="s">
        <v>57</v>
      </c>
      <c r="E58" s="96" t="s">
        <v>59</v>
      </c>
      <c r="F58" s="96"/>
      <c r="G58" s="96"/>
      <c r="H58" s="94">
        <f>'№5'!H116</f>
        <v>0</v>
      </c>
    </row>
    <row r="59" spans="1:8" s="39" customFormat="1" ht="75" hidden="1">
      <c r="A59" s="120"/>
      <c r="B59" s="95" t="str">
        <f>'№5'!B121</f>
        <v>Защита населения и территории от  чрезвычайных ситуаций природного и техногенного характера, пожарная безопасность </v>
      </c>
      <c r="C59" s="95">
        <v>992</v>
      </c>
      <c r="D59" s="96" t="s">
        <v>57</v>
      </c>
      <c r="E59" s="96" t="s">
        <v>60</v>
      </c>
      <c r="F59" s="96"/>
      <c r="G59" s="96"/>
      <c r="H59" s="94">
        <f>'№5'!H121</f>
        <v>0</v>
      </c>
    </row>
    <row r="60" spans="1:8" s="39" customFormat="1" ht="52.5" customHeight="1" hidden="1">
      <c r="A60" s="70"/>
      <c r="B60" s="95" t="s">
        <v>61</v>
      </c>
      <c r="C60" s="95">
        <v>992</v>
      </c>
      <c r="D60" s="96" t="s">
        <v>57</v>
      </c>
      <c r="E60" s="96" t="s">
        <v>54</v>
      </c>
      <c r="F60" s="96" t="s">
        <v>231</v>
      </c>
      <c r="G60" s="96"/>
      <c r="H60" s="94">
        <f>'№5'!H132</f>
        <v>0</v>
      </c>
    </row>
    <row r="61" spans="1:8" s="39" customFormat="1" ht="23.25" customHeight="1">
      <c r="A61" s="70" t="s">
        <v>371</v>
      </c>
      <c r="B61" s="119" t="s">
        <v>62</v>
      </c>
      <c r="C61" s="119">
        <v>992</v>
      </c>
      <c r="D61" s="150" t="s">
        <v>45</v>
      </c>
      <c r="E61" s="150" t="s">
        <v>3</v>
      </c>
      <c r="F61" s="150"/>
      <c r="G61" s="150"/>
      <c r="H61" s="114">
        <f>'№5'!H138</f>
        <v>2493700</v>
      </c>
    </row>
    <row r="62" spans="1:8" s="39" customFormat="1" ht="37.5">
      <c r="A62" s="120"/>
      <c r="B62" s="95" t="s">
        <v>118</v>
      </c>
      <c r="C62" s="95">
        <v>992</v>
      </c>
      <c r="D62" s="96" t="s">
        <v>45</v>
      </c>
      <c r="E62" s="96" t="s">
        <v>59</v>
      </c>
      <c r="F62" s="96"/>
      <c r="G62" s="96"/>
      <c r="H62" s="115">
        <f>'№5'!H139</f>
        <v>2493700</v>
      </c>
    </row>
    <row r="63" spans="1:8" s="39" customFormat="1" ht="39.75" customHeight="1" hidden="1">
      <c r="A63" s="70"/>
      <c r="B63" s="95" t="s">
        <v>258</v>
      </c>
      <c r="C63" s="95">
        <v>992</v>
      </c>
      <c r="D63" s="96" t="s">
        <v>45</v>
      </c>
      <c r="E63" s="96" t="s">
        <v>59</v>
      </c>
      <c r="F63" s="96" t="s">
        <v>232</v>
      </c>
      <c r="G63" s="96"/>
      <c r="H63" s="115">
        <f>H64</f>
        <v>2263000</v>
      </c>
    </row>
    <row r="64" spans="1:8" s="39" customFormat="1" ht="37.5" customHeight="1" hidden="1">
      <c r="A64" s="70"/>
      <c r="B64" s="95" t="s">
        <v>260</v>
      </c>
      <c r="C64" s="95">
        <v>992</v>
      </c>
      <c r="D64" s="96" t="s">
        <v>45</v>
      </c>
      <c r="E64" s="96" t="s">
        <v>59</v>
      </c>
      <c r="F64" s="96" t="s">
        <v>259</v>
      </c>
      <c r="G64" s="96"/>
      <c r="H64" s="115">
        <f>H65+H71</f>
        <v>2263000</v>
      </c>
    </row>
    <row r="65" spans="1:8" s="39" customFormat="1" ht="129.75" customHeight="1" hidden="1">
      <c r="A65" s="70"/>
      <c r="B65" s="95" t="s">
        <v>154</v>
      </c>
      <c r="C65" s="95">
        <v>992</v>
      </c>
      <c r="D65" s="96" t="s">
        <v>45</v>
      </c>
      <c r="E65" s="96" t="s">
        <v>59</v>
      </c>
      <c r="F65" s="96" t="s">
        <v>261</v>
      </c>
      <c r="G65" s="96"/>
      <c r="H65" s="115">
        <f>H66+H70</f>
        <v>2263000</v>
      </c>
    </row>
    <row r="66" spans="1:8" s="39" customFormat="1" ht="56.25" hidden="1">
      <c r="A66" s="70"/>
      <c r="B66" s="95" t="s">
        <v>236</v>
      </c>
      <c r="C66" s="95">
        <v>992</v>
      </c>
      <c r="D66" s="96" t="s">
        <v>45</v>
      </c>
      <c r="E66" s="96" t="s">
        <v>59</v>
      </c>
      <c r="F66" s="96" t="s">
        <v>261</v>
      </c>
      <c r="G66" s="96" t="s">
        <v>235</v>
      </c>
      <c r="H66" s="115">
        <f>400000+2263000+79985-400000-79985</f>
        <v>2263000</v>
      </c>
    </row>
    <row r="67" spans="1:8" s="39" customFormat="1" ht="18" customHeight="1" hidden="1">
      <c r="A67" s="70"/>
      <c r="B67" s="95" t="s">
        <v>92</v>
      </c>
      <c r="C67" s="95">
        <v>992</v>
      </c>
      <c r="D67" s="96" t="s">
        <v>45</v>
      </c>
      <c r="E67" s="96" t="s">
        <v>59</v>
      </c>
      <c r="F67" s="96" t="s">
        <v>93</v>
      </c>
      <c r="G67" s="96"/>
      <c r="H67" s="115">
        <f>H68</f>
        <v>0</v>
      </c>
    </row>
    <row r="68" spans="1:8" s="39" customFormat="1" ht="75" customHeight="1" hidden="1">
      <c r="A68" s="70"/>
      <c r="B68" s="141" t="s">
        <v>173</v>
      </c>
      <c r="C68" s="95">
        <v>992</v>
      </c>
      <c r="D68" s="96" t="s">
        <v>45</v>
      </c>
      <c r="E68" s="96" t="s">
        <v>59</v>
      </c>
      <c r="F68" s="96" t="s">
        <v>174</v>
      </c>
      <c r="G68" s="96"/>
      <c r="H68" s="115">
        <f>H69</f>
        <v>0</v>
      </c>
    </row>
    <row r="69" spans="1:8" s="39" customFormat="1" ht="18" customHeight="1" hidden="1">
      <c r="A69" s="70"/>
      <c r="B69" s="95" t="s">
        <v>48</v>
      </c>
      <c r="C69" s="95">
        <v>992</v>
      </c>
      <c r="D69" s="96" t="s">
        <v>45</v>
      </c>
      <c r="E69" s="96" t="s">
        <v>59</v>
      </c>
      <c r="F69" s="96" t="s">
        <v>174</v>
      </c>
      <c r="G69" s="96" t="s">
        <v>49</v>
      </c>
      <c r="H69" s="115">
        <v>0</v>
      </c>
    </row>
    <row r="70" spans="1:8" s="39" customFormat="1" ht="21" customHeight="1" hidden="1">
      <c r="A70" s="70"/>
      <c r="B70" s="95" t="s">
        <v>68</v>
      </c>
      <c r="C70" s="95">
        <v>992</v>
      </c>
      <c r="D70" s="96" t="s">
        <v>45</v>
      </c>
      <c r="E70" s="96" t="s">
        <v>59</v>
      </c>
      <c r="F70" s="96" t="s">
        <v>261</v>
      </c>
      <c r="G70" s="96" t="s">
        <v>262</v>
      </c>
      <c r="H70" s="115">
        <v>0</v>
      </c>
    </row>
    <row r="71" spans="1:8" s="39" customFormat="1" ht="56.25" hidden="1">
      <c r="A71" s="70"/>
      <c r="B71" s="95" t="s">
        <v>264</v>
      </c>
      <c r="C71" s="95">
        <v>992</v>
      </c>
      <c r="D71" s="96" t="s">
        <v>45</v>
      </c>
      <c r="E71" s="96" t="s">
        <v>59</v>
      </c>
      <c r="F71" s="96" t="s">
        <v>263</v>
      </c>
      <c r="G71" s="96"/>
      <c r="H71" s="94">
        <f>H72</f>
        <v>0</v>
      </c>
    </row>
    <row r="72" spans="1:8" s="39" customFormat="1" ht="56.25" hidden="1">
      <c r="A72" s="70"/>
      <c r="B72" s="95" t="s">
        <v>236</v>
      </c>
      <c r="C72" s="95">
        <v>992</v>
      </c>
      <c r="D72" s="96" t="s">
        <v>45</v>
      </c>
      <c r="E72" s="96" t="s">
        <v>59</v>
      </c>
      <c r="F72" s="96" t="s">
        <v>263</v>
      </c>
      <c r="G72" s="96" t="s">
        <v>235</v>
      </c>
      <c r="H72" s="94">
        <v>0</v>
      </c>
    </row>
    <row r="73" spans="1:8" s="39" customFormat="1" ht="42" customHeight="1" hidden="1">
      <c r="A73" s="120"/>
      <c r="B73" s="95" t="s">
        <v>63</v>
      </c>
      <c r="C73" s="95">
        <v>992</v>
      </c>
      <c r="D73" s="96" t="s">
        <v>45</v>
      </c>
      <c r="E73" s="96" t="s">
        <v>50</v>
      </c>
      <c r="F73" s="96"/>
      <c r="G73" s="96"/>
      <c r="H73" s="94">
        <f>'№5'!H144</f>
        <v>0</v>
      </c>
    </row>
    <row r="74" spans="1:8" s="39" customFormat="1" ht="36" customHeight="1" hidden="1">
      <c r="A74" s="70"/>
      <c r="B74" s="95" t="s">
        <v>258</v>
      </c>
      <c r="C74" s="95">
        <v>992</v>
      </c>
      <c r="D74" s="96" t="s">
        <v>45</v>
      </c>
      <c r="E74" s="96" t="s">
        <v>50</v>
      </c>
      <c r="F74" s="96" t="s">
        <v>232</v>
      </c>
      <c r="G74" s="96"/>
      <c r="H74" s="94">
        <f>H75+H77+H83</f>
        <v>460000</v>
      </c>
    </row>
    <row r="75" spans="1:8" s="39" customFormat="1" ht="56.25" hidden="1">
      <c r="A75" s="70"/>
      <c r="B75" s="95" t="s">
        <v>158</v>
      </c>
      <c r="C75" s="95">
        <v>992</v>
      </c>
      <c r="D75" s="96" t="s">
        <v>45</v>
      </c>
      <c r="E75" s="96" t="s">
        <v>50</v>
      </c>
      <c r="F75" s="96" t="s">
        <v>265</v>
      </c>
      <c r="G75" s="96"/>
      <c r="H75" s="94">
        <f>H76</f>
        <v>430000</v>
      </c>
    </row>
    <row r="76" spans="1:8" s="39" customFormat="1" ht="56.25" hidden="1">
      <c r="A76" s="70"/>
      <c r="B76" s="95" t="s">
        <v>236</v>
      </c>
      <c r="C76" s="95">
        <v>992</v>
      </c>
      <c r="D76" s="96" t="s">
        <v>45</v>
      </c>
      <c r="E76" s="96" t="s">
        <v>50</v>
      </c>
      <c r="F76" s="96" t="s">
        <v>265</v>
      </c>
      <c r="G76" s="96" t="s">
        <v>235</v>
      </c>
      <c r="H76" s="94">
        <f>30000+400000</f>
        <v>430000</v>
      </c>
    </row>
    <row r="77" spans="1:8" s="39" customFormat="1" ht="36.75" customHeight="1" hidden="1">
      <c r="A77" s="70"/>
      <c r="B77" s="154" t="s">
        <v>91</v>
      </c>
      <c r="C77" s="95">
        <v>992</v>
      </c>
      <c r="D77" s="96" t="s">
        <v>45</v>
      </c>
      <c r="E77" s="96" t="s">
        <v>50</v>
      </c>
      <c r="F77" s="96" t="s">
        <v>266</v>
      </c>
      <c r="G77" s="96"/>
      <c r="H77" s="94">
        <f>H78</f>
        <v>30000</v>
      </c>
    </row>
    <row r="78" spans="1:8" s="39" customFormat="1" ht="56.25" hidden="1">
      <c r="A78" s="70"/>
      <c r="B78" s="95" t="s">
        <v>236</v>
      </c>
      <c r="C78" s="95">
        <v>992</v>
      </c>
      <c r="D78" s="96" t="s">
        <v>45</v>
      </c>
      <c r="E78" s="96" t="s">
        <v>50</v>
      </c>
      <c r="F78" s="96" t="s">
        <v>266</v>
      </c>
      <c r="G78" s="96" t="s">
        <v>235</v>
      </c>
      <c r="H78" s="94">
        <v>30000</v>
      </c>
    </row>
    <row r="79" spans="1:8" s="39" customFormat="1" ht="18.75" hidden="1">
      <c r="A79" s="70"/>
      <c r="B79" s="95" t="s">
        <v>92</v>
      </c>
      <c r="C79" s="95">
        <v>992</v>
      </c>
      <c r="D79" s="96" t="s">
        <v>45</v>
      </c>
      <c r="E79" s="96" t="s">
        <v>50</v>
      </c>
      <c r="F79" s="96" t="s">
        <v>93</v>
      </c>
      <c r="G79" s="96"/>
      <c r="H79" s="94"/>
    </row>
    <row r="80" spans="1:8" s="39" customFormat="1" ht="75.75" customHeight="1" hidden="1">
      <c r="A80" s="70"/>
      <c r="B80" s="154" t="s">
        <v>156</v>
      </c>
      <c r="C80" s="95">
        <v>992</v>
      </c>
      <c r="D80" s="96" t="s">
        <v>45</v>
      </c>
      <c r="E80" s="96" t="s">
        <v>50</v>
      </c>
      <c r="F80" s="96" t="s">
        <v>155</v>
      </c>
      <c r="G80" s="96"/>
      <c r="H80" s="94"/>
    </row>
    <row r="81" spans="1:8" s="39" customFormat="1" ht="23.25" customHeight="1" hidden="1">
      <c r="A81" s="70"/>
      <c r="B81" s="95" t="s">
        <v>48</v>
      </c>
      <c r="C81" s="95">
        <v>992</v>
      </c>
      <c r="D81" s="96" t="s">
        <v>45</v>
      </c>
      <c r="E81" s="96" t="s">
        <v>50</v>
      </c>
      <c r="F81" s="96" t="s">
        <v>155</v>
      </c>
      <c r="G81" s="96" t="s">
        <v>49</v>
      </c>
      <c r="H81" s="94"/>
    </row>
    <row r="82" spans="1:8" s="39" customFormat="1" ht="56.25" customHeight="1" hidden="1">
      <c r="A82" s="70"/>
      <c r="B82" s="95" t="s">
        <v>180</v>
      </c>
      <c r="C82" s="95">
        <v>992</v>
      </c>
      <c r="D82" s="96" t="s">
        <v>45</v>
      </c>
      <c r="E82" s="96" t="s">
        <v>50</v>
      </c>
      <c r="F82" s="96" t="s">
        <v>157</v>
      </c>
      <c r="G82" s="96" t="s">
        <v>179</v>
      </c>
      <c r="H82" s="94">
        <v>0</v>
      </c>
    </row>
    <row r="83" spans="1:8" s="39" customFormat="1" ht="39" customHeight="1" hidden="1">
      <c r="A83" s="70"/>
      <c r="B83" s="95" t="s">
        <v>330</v>
      </c>
      <c r="C83" s="95">
        <v>992</v>
      </c>
      <c r="D83" s="96" t="s">
        <v>45</v>
      </c>
      <c r="E83" s="96" t="s">
        <v>50</v>
      </c>
      <c r="F83" s="96" t="s">
        <v>267</v>
      </c>
      <c r="G83" s="96"/>
      <c r="H83" s="94">
        <f>H84</f>
        <v>0</v>
      </c>
    </row>
    <row r="84" spans="1:8" s="56" customFormat="1" ht="56.25" hidden="1">
      <c r="A84" s="117"/>
      <c r="B84" s="95" t="s">
        <v>236</v>
      </c>
      <c r="C84" s="95">
        <v>992</v>
      </c>
      <c r="D84" s="96" t="s">
        <v>45</v>
      </c>
      <c r="E84" s="96" t="s">
        <v>50</v>
      </c>
      <c r="F84" s="96" t="s">
        <v>267</v>
      </c>
      <c r="G84" s="96" t="s">
        <v>235</v>
      </c>
      <c r="H84" s="94">
        <v>0</v>
      </c>
    </row>
    <row r="85" spans="1:8" s="39" customFormat="1" ht="21" customHeight="1">
      <c r="A85" s="117" t="s">
        <v>372</v>
      </c>
      <c r="B85" s="119" t="s">
        <v>66</v>
      </c>
      <c r="C85" s="119">
        <v>992</v>
      </c>
      <c r="D85" s="150" t="s">
        <v>46</v>
      </c>
      <c r="E85" s="150" t="s">
        <v>3</v>
      </c>
      <c r="F85" s="150"/>
      <c r="G85" s="150"/>
      <c r="H85" s="114">
        <f>'№5'!H164</f>
        <v>79700</v>
      </c>
    </row>
    <row r="86" spans="1:8" s="39" customFormat="1" ht="18.75" hidden="1">
      <c r="A86" s="70"/>
      <c r="B86" s="95" t="s">
        <v>68</v>
      </c>
      <c r="C86" s="95">
        <v>992</v>
      </c>
      <c r="D86" s="96" t="s">
        <v>46</v>
      </c>
      <c r="E86" s="96" t="s">
        <v>42</v>
      </c>
      <c r="F86" s="96" t="s">
        <v>94</v>
      </c>
      <c r="G86" s="96" t="s">
        <v>65</v>
      </c>
      <c r="H86" s="94">
        <v>0</v>
      </c>
    </row>
    <row r="87" spans="1:8" s="39" customFormat="1" ht="37.5" hidden="1">
      <c r="A87" s="70"/>
      <c r="B87" s="95" t="s">
        <v>69</v>
      </c>
      <c r="C87" s="95">
        <v>992</v>
      </c>
      <c r="D87" s="96" t="s">
        <v>46</v>
      </c>
      <c r="E87" s="96" t="s">
        <v>42</v>
      </c>
      <c r="F87" s="96" t="s">
        <v>64</v>
      </c>
      <c r="G87" s="96"/>
      <c r="H87" s="94">
        <f>H89</f>
        <v>0</v>
      </c>
    </row>
    <row r="88" spans="1:8" s="39" customFormat="1" ht="18.75" hidden="1">
      <c r="A88" s="70"/>
      <c r="B88" s="95" t="s">
        <v>95</v>
      </c>
      <c r="C88" s="95">
        <v>992</v>
      </c>
      <c r="D88" s="96" t="s">
        <v>46</v>
      </c>
      <c r="E88" s="96" t="s">
        <v>42</v>
      </c>
      <c r="F88" s="96" t="s">
        <v>96</v>
      </c>
      <c r="G88" s="96"/>
      <c r="H88" s="94">
        <f>H89</f>
        <v>0</v>
      </c>
    </row>
    <row r="89" spans="1:8" s="39" customFormat="1" ht="135" customHeight="1" hidden="1">
      <c r="A89" s="70"/>
      <c r="B89" s="95" t="s">
        <v>97</v>
      </c>
      <c r="C89" s="95">
        <v>992</v>
      </c>
      <c r="D89" s="96" t="s">
        <v>46</v>
      </c>
      <c r="E89" s="96" t="s">
        <v>42</v>
      </c>
      <c r="F89" s="96" t="s">
        <v>98</v>
      </c>
      <c r="G89" s="96"/>
      <c r="H89" s="94">
        <f>H90</f>
        <v>0</v>
      </c>
    </row>
    <row r="90" spans="1:8" s="39" customFormat="1" ht="18.75" hidden="1">
      <c r="A90" s="70"/>
      <c r="B90" s="95" t="s">
        <v>68</v>
      </c>
      <c r="C90" s="95">
        <v>992</v>
      </c>
      <c r="D90" s="96" t="s">
        <v>46</v>
      </c>
      <c r="E90" s="96" t="s">
        <v>42</v>
      </c>
      <c r="F90" s="96" t="s">
        <v>98</v>
      </c>
      <c r="G90" s="96" t="s">
        <v>65</v>
      </c>
      <c r="H90" s="94">
        <f>600000-400000-200000</f>
        <v>0</v>
      </c>
    </row>
    <row r="91" spans="1:8" s="39" customFormat="1" ht="18.75" hidden="1">
      <c r="A91" s="70"/>
      <c r="B91" s="95" t="e">
        <f>'№5'!#REF!</f>
        <v>#REF!</v>
      </c>
      <c r="C91" s="95"/>
      <c r="D91" s="96" t="s">
        <v>46</v>
      </c>
      <c r="E91" s="96" t="s">
        <v>42</v>
      </c>
      <c r="F91" s="96"/>
      <c r="G91" s="96"/>
      <c r="H91" s="94" t="e">
        <f>'№5'!#REF!</f>
        <v>#REF!</v>
      </c>
    </row>
    <row r="92" spans="1:8" s="39" customFormat="1" ht="18.75" hidden="1">
      <c r="A92" s="70"/>
      <c r="B92" s="95" t="str">
        <f>'№5'!B167</f>
        <v>Жилищное хозяйство</v>
      </c>
      <c r="C92" s="95"/>
      <c r="D92" s="96" t="s">
        <v>46</v>
      </c>
      <c r="E92" s="96" t="s">
        <v>42</v>
      </c>
      <c r="F92" s="96"/>
      <c r="G92" s="96"/>
      <c r="H92" s="94">
        <f>'№5'!H167</f>
        <v>0</v>
      </c>
    </row>
    <row r="93" spans="1:8" s="39" customFormat="1" ht="19.5" customHeight="1" hidden="1">
      <c r="A93" s="120"/>
      <c r="B93" s="95" t="s">
        <v>67</v>
      </c>
      <c r="C93" s="95">
        <v>992</v>
      </c>
      <c r="D93" s="96" t="s">
        <v>46</v>
      </c>
      <c r="E93" s="96" t="s">
        <v>44</v>
      </c>
      <c r="F93" s="96"/>
      <c r="G93" s="96"/>
      <c r="H93" s="94">
        <f>'№5'!H171</f>
        <v>0</v>
      </c>
    </row>
    <row r="94" spans="1:8" s="39" customFormat="1" ht="56.25" hidden="1">
      <c r="A94" s="70"/>
      <c r="B94" s="95" t="s">
        <v>99</v>
      </c>
      <c r="C94" s="95">
        <v>992</v>
      </c>
      <c r="D94" s="96" t="s">
        <v>46</v>
      </c>
      <c r="E94" s="155" t="s">
        <v>44</v>
      </c>
      <c r="F94" s="96" t="s">
        <v>100</v>
      </c>
      <c r="G94" s="96"/>
      <c r="H94" s="94">
        <f>H95</f>
        <v>0</v>
      </c>
    </row>
    <row r="95" spans="1:8" s="39" customFormat="1" ht="24.75" customHeight="1" hidden="1">
      <c r="A95" s="70"/>
      <c r="B95" s="95" t="s">
        <v>48</v>
      </c>
      <c r="C95" s="95">
        <v>992</v>
      </c>
      <c r="D95" s="96" t="s">
        <v>46</v>
      </c>
      <c r="E95" s="96" t="s">
        <v>44</v>
      </c>
      <c r="F95" s="96" t="s">
        <v>100</v>
      </c>
      <c r="G95" s="96" t="s">
        <v>49</v>
      </c>
      <c r="H95" s="94">
        <v>0</v>
      </c>
    </row>
    <row r="96" spans="1:8" s="39" customFormat="1" ht="57.75" customHeight="1" hidden="1">
      <c r="A96" s="70"/>
      <c r="B96" s="95" t="s">
        <v>181</v>
      </c>
      <c r="C96" s="95">
        <v>992</v>
      </c>
      <c r="D96" s="96" t="s">
        <v>46</v>
      </c>
      <c r="E96" s="96" t="s">
        <v>44</v>
      </c>
      <c r="F96" s="96" t="s">
        <v>182</v>
      </c>
      <c r="G96" s="96"/>
      <c r="H96" s="94">
        <f>H97</f>
        <v>0</v>
      </c>
    </row>
    <row r="97" spans="1:8" s="39" customFormat="1" ht="90.75" customHeight="1" hidden="1">
      <c r="A97" s="70"/>
      <c r="B97" s="95" t="s">
        <v>178</v>
      </c>
      <c r="C97" s="95">
        <v>992</v>
      </c>
      <c r="D97" s="96" t="s">
        <v>46</v>
      </c>
      <c r="E97" s="96" t="s">
        <v>44</v>
      </c>
      <c r="F97" s="96" t="s">
        <v>177</v>
      </c>
      <c r="G97" s="96"/>
      <c r="H97" s="94">
        <f>H98</f>
        <v>0</v>
      </c>
    </row>
    <row r="98" spans="1:8" s="39" customFormat="1" ht="75.75" customHeight="1" hidden="1">
      <c r="A98" s="70"/>
      <c r="B98" s="95" t="s">
        <v>137</v>
      </c>
      <c r="C98" s="95">
        <v>992</v>
      </c>
      <c r="D98" s="96" t="s">
        <v>46</v>
      </c>
      <c r="E98" s="96" t="s">
        <v>44</v>
      </c>
      <c r="F98" s="96" t="s">
        <v>177</v>
      </c>
      <c r="G98" s="96" t="s">
        <v>140</v>
      </c>
      <c r="H98" s="94">
        <v>0</v>
      </c>
    </row>
    <row r="99" spans="1:8" s="39" customFormat="1" ht="21.75" customHeight="1" hidden="1">
      <c r="A99" s="70"/>
      <c r="B99" s="95" t="s">
        <v>136</v>
      </c>
      <c r="C99" s="95">
        <v>992</v>
      </c>
      <c r="D99" s="96" t="s">
        <v>46</v>
      </c>
      <c r="E99" s="96" t="s">
        <v>44</v>
      </c>
      <c r="F99" s="96" t="s">
        <v>138</v>
      </c>
      <c r="G99" s="96"/>
      <c r="H99" s="94">
        <f>H100</f>
        <v>0</v>
      </c>
    </row>
    <row r="100" spans="1:8" s="39" customFormat="1" ht="54.75" customHeight="1" hidden="1">
      <c r="A100" s="70"/>
      <c r="B100" s="95" t="s">
        <v>162</v>
      </c>
      <c r="C100" s="95">
        <v>992</v>
      </c>
      <c r="D100" s="96" t="s">
        <v>46</v>
      </c>
      <c r="E100" s="96" t="s">
        <v>44</v>
      </c>
      <c r="F100" s="96" t="s">
        <v>139</v>
      </c>
      <c r="G100" s="96"/>
      <c r="H100" s="94">
        <f>H101</f>
        <v>0</v>
      </c>
    </row>
    <row r="101" spans="1:8" s="39" customFormat="1" ht="55.5" customHeight="1" hidden="1">
      <c r="A101" s="70"/>
      <c r="B101" s="95" t="s">
        <v>137</v>
      </c>
      <c r="C101" s="95">
        <v>992</v>
      </c>
      <c r="D101" s="96" t="s">
        <v>46</v>
      </c>
      <c r="E101" s="96" t="s">
        <v>44</v>
      </c>
      <c r="F101" s="96" t="s">
        <v>139</v>
      </c>
      <c r="G101" s="96" t="s">
        <v>140</v>
      </c>
      <c r="H101" s="94">
        <v>0</v>
      </c>
    </row>
    <row r="102" spans="1:8" s="39" customFormat="1" ht="33.75" customHeight="1" hidden="1">
      <c r="A102" s="70"/>
      <c r="B102" s="95" t="s">
        <v>269</v>
      </c>
      <c r="C102" s="95">
        <v>992</v>
      </c>
      <c r="D102" s="96" t="s">
        <v>46</v>
      </c>
      <c r="E102" s="96" t="s">
        <v>44</v>
      </c>
      <c r="F102" s="96" t="s">
        <v>268</v>
      </c>
      <c r="G102" s="96"/>
      <c r="H102" s="94">
        <f>H106</f>
        <v>1128000</v>
      </c>
    </row>
    <row r="103" spans="1:8" s="39" customFormat="1" ht="54.75" customHeight="1" hidden="1">
      <c r="A103" s="70"/>
      <c r="B103" s="95" t="s">
        <v>128</v>
      </c>
      <c r="C103" s="95">
        <v>992</v>
      </c>
      <c r="D103" s="96" t="s">
        <v>46</v>
      </c>
      <c r="E103" s="96" t="s">
        <v>44</v>
      </c>
      <c r="F103" s="96" t="s">
        <v>129</v>
      </c>
      <c r="G103" s="96"/>
      <c r="H103" s="94">
        <f>H104</f>
        <v>0</v>
      </c>
    </row>
    <row r="104" spans="1:8" s="39" customFormat="1" ht="21" customHeight="1" hidden="1">
      <c r="A104" s="70"/>
      <c r="B104" s="95" t="s">
        <v>48</v>
      </c>
      <c r="C104" s="95">
        <v>992</v>
      </c>
      <c r="D104" s="96" t="s">
        <v>46</v>
      </c>
      <c r="E104" s="96" t="s">
        <v>44</v>
      </c>
      <c r="F104" s="96" t="s">
        <v>129</v>
      </c>
      <c r="G104" s="96" t="s">
        <v>49</v>
      </c>
      <c r="H104" s="94">
        <f>300000-100000-200000</f>
        <v>0</v>
      </c>
    </row>
    <row r="105" spans="1:8" s="39" customFormat="1" ht="30" customHeight="1" hidden="1">
      <c r="A105" s="70"/>
      <c r="B105" s="95" t="s">
        <v>6</v>
      </c>
      <c r="C105" s="95">
        <v>992</v>
      </c>
      <c r="D105" s="96" t="s">
        <v>46</v>
      </c>
      <c r="E105" s="96" t="s">
        <v>44</v>
      </c>
      <c r="F105" s="96" t="s">
        <v>5</v>
      </c>
      <c r="G105" s="96"/>
      <c r="H105" s="94">
        <f>H106</f>
        <v>1128000</v>
      </c>
    </row>
    <row r="106" spans="1:8" s="39" customFormat="1" ht="22.5" customHeight="1" hidden="1">
      <c r="A106" s="70"/>
      <c r="B106" s="154" t="s">
        <v>271</v>
      </c>
      <c r="C106" s="95">
        <v>992</v>
      </c>
      <c r="D106" s="96" t="s">
        <v>46</v>
      </c>
      <c r="E106" s="96" t="s">
        <v>44</v>
      </c>
      <c r="F106" s="96" t="s">
        <v>270</v>
      </c>
      <c r="G106" s="96"/>
      <c r="H106" s="94">
        <f>H107+H111</f>
        <v>1128000</v>
      </c>
    </row>
    <row r="107" spans="1:8" s="39" customFormat="1" ht="34.5" customHeight="1" hidden="1">
      <c r="A107" s="70"/>
      <c r="B107" s="154" t="s">
        <v>273</v>
      </c>
      <c r="C107" s="95">
        <v>992</v>
      </c>
      <c r="D107" s="96" t="s">
        <v>46</v>
      </c>
      <c r="E107" s="96" t="s">
        <v>44</v>
      </c>
      <c r="F107" s="96" t="s">
        <v>272</v>
      </c>
      <c r="G107" s="96"/>
      <c r="H107" s="94">
        <f>H110</f>
        <v>141000</v>
      </c>
    </row>
    <row r="108" spans="1:8" s="39" customFormat="1" ht="76.5" customHeight="1" hidden="1">
      <c r="A108" s="70"/>
      <c r="B108" s="95" t="s">
        <v>7</v>
      </c>
      <c r="C108" s="95">
        <v>992</v>
      </c>
      <c r="D108" s="96" t="s">
        <v>46</v>
      </c>
      <c r="E108" s="96" t="s">
        <v>44</v>
      </c>
      <c r="F108" s="96" t="s">
        <v>101</v>
      </c>
      <c r="G108" s="96"/>
      <c r="H108" s="94">
        <f>H109</f>
        <v>0</v>
      </c>
    </row>
    <row r="109" spans="1:8" s="39" customFormat="1" ht="18.75" hidden="1">
      <c r="A109" s="70"/>
      <c r="B109" s="95" t="s">
        <v>48</v>
      </c>
      <c r="C109" s="95">
        <v>992</v>
      </c>
      <c r="D109" s="96" t="s">
        <v>46</v>
      </c>
      <c r="E109" s="96" t="s">
        <v>44</v>
      </c>
      <c r="F109" s="96" t="s">
        <v>101</v>
      </c>
      <c r="G109" s="96" t="s">
        <v>49</v>
      </c>
      <c r="H109" s="94">
        <f>700000+100000-49772-100000-431378-172100-46750</f>
        <v>0</v>
      </c>
    </row>
    <row r="110" spans="1:8" s="39" customFormat="1" ht="56.25" hidden="1">
      <c r="A110" s="70"/>
      <c r="B110" s="95" t="s">
        <v>236</v>
      </c>
      <c r="C110" s="95">
        <v>992</v>
      </c>
      <c r="D110" s="96" t="s">
        <v>46</v>
      </c>
      <c r="E110" s="96" t="s">
        <v>44</v>
      </c>
      <c r="F110" s="96" t="s">
        <v>272</v>
      </c>
      <c r="G110" s="96" t="s">
        <v>235</v>
      </c>
      <c r="H110" s="94">
        <v>141000</v>
      </c>
    </row>
    <row r="111" spans="1:8" s="39" customFormat="1" ht="34.5" customHeight="1" hidden="1">
      <c r="A111" s="70"/>
      <c r="B111" s="154" t="s">
        <v>275</v>
      </c>
      <c r="C111" s="95">
        <v>992</v>
      </c>
      <c r="D111" s="96" t="s">
        <v>46</v>
      </c>
      <c r="E111" s="96" t="s">
        <v>44</v>
      </c>
      <c r="F111" s="96" t="s">
        <v>274</v>
      </c>
      <c r="G111" s="96"/>
      <c r="H111" s="94">
        <f>H112+H113</f>
        <v>987000</v>
      </c>
    </row>
    <row r="112" spans="1:8" s="39" customFormat="1" ht="56.25" hidden="1">
      <c r="A112" s="70"/>
      <c r="B112" s="95" t="s">
        <v>236</v>
      </c>
      <c r="C112" s="95">
        <v>992</v>
      </c>
      <c r="D112" s="96" t="s">
        <v>46</v>
      </c>
      <c r="E112" s="96" t="s">
        <v>44</v>
      </c>
      <c r="F112" s="96" t="s">
        <v>274</v>
      </c>
      <c r="G112" s="96" t="s">
        <v>235</v>
      </c>
      <c r="H112" s="94">
        <f>250000+737000</f>
        <v>987000</v>
      </c>
    </row>
    <row r="113" spans="1:8" s="39" customFormat="1" ht="21" customHeight="1" hidden="1">
      <c r="A113" s="70"/>
      <c r="B113" s="154" t="s">
        <v>68</v>
      </c>
      <c r="C113" s="95">
        <v>992</v>
      </c>
      <c r="D113" s="96" t="s">
        <v>46</v>
      </c>
      <c r="E113" s="96" t="s">
        <v>44</v>
      </c>
      <c r="F113" s="96" t="s">
        <v>274</v>
      </c>
      <c r="G113" s="96" t="s">
        <v>262</v>
      </c>
      <c r="H113" s="94">
        <v>0</v>
      </c>
    </row>
    <row r="114" spans="1:8" s="39" customFormat="1" ht="21" customHeight="1">
      <c r="A114" s="120"/>
      <c r="B114" s="95" t="s">
        <v>70</v>
      </c>
      <c r="C114" s="95">
        <v>992</v>
      </c>
      <c r="D114" s="96" t="s">
        <v>46</v>
      </c>
      <c r="E114" s="96" t="s">
        <v>57</v>
      </c>
      <c r="F114" s="96"/>
      <c r="G114" s="96"/>
      <c r="H114" s="94">
        <f>'№5'!H207</f>
        <v>79700</v>
      </c>
    </row>
    <row r="115" spans="1:8" s="39" customFormat="1" ht="18.75" hidden="1">
      <c r="A115" s="70"/>
      <c r="B115" s="95" t="s">
        <v>92</v>
      </c>
      <c r="C115" s="95">
        <v>992</v>
      </c>
      <c r="D115" s="96" t="s">
        <v>46</v>
      </c>
      <c r="E115" s="96" t="s">
        <v>57</v>
      </c>
      <c r="F115" s="96" t="s">
        <v>93</v>
      </c>
      <c r="G115" s="96"/>
      <c r="H115" s="94">
        <f>H116</f>
        <v>0</v>
      </c>
    </row>
    <row r="116" spans="1:8" s="39" customFormat="1" ht="56.25" hidden="1">
      <c r="A116" s="70"/>
      <c r="B116" s="95" t="s">
        <v>102</v>
      </c>
      <c r="C116" s="95">
        <v>992</v>
      </c>
      <c r="D116" s="96" t="s">
        <v>46</v>
      </c>
      <c r="E116" s="96" t="s">
        <v>57</v>
      </c>
      <c r="F116" s="96" t="s">
        <v>103</v>
      </c>
      <c r="G116" s="96"/>
      <c r="H116" s="94">
        <f>H117+H118</f>
        <v>0</v>
      </c>
    </row>
    <row r="117" spans="1:8" s="39" customFormat="1" ht="18.75" hidden="1">
      <c r="A117" s="70"/>
      <c r="B117" s="95" t="s">
        <v>68</v>
      </c>
      <c r="C117" s="95">
        <v>992</v>
      </c>
      <c r="D117" s="96" t="s">
        <v>46</v>
      </c>
      <c r="E117" s="96" t="s">
        <v>57</v>
      </c>
      <c r="F117" s="96" t="s">
        <v>103</v>
      </c>
      <c r="G117" s="96" t="s">
        <v>65</v>
      </c>
      <c r="H117" s="94"/>
    </row>
    <row r="118" spans="1:8" s="39" customFormat="1" ht="18.75" hidden="1">
      <c r="A118" s="70"/>
      <c r="B118" s="95" t="s">
        <v>48</v>
      </c>
      <c r="C118" s="95">
        <v>992</v>
      </c>
      <c r="D118" s="96" t="s">
        <v>46</v>
      </c>
      <c r="E118" s="96" t="s">
        <v>57</v>
      </c>
      <c r="F118" s="96" t="s">
        <v>103</v>
      </c>
      <c r="G118" s="96" t="s">
        <v>49</v>
      </c>
      <c r="H118" s="94"/>
    </row>
    <row r="119" spans="1:8" s="39" customFormat="1" ht="37.5" hidden="1">
      <c r="A119" s="70"/>
      <c r="B119" s="95" t="s">
        <v>277</v>
      </c>
      <c r="C119" s="95">
        <v>992</v>
      </c>
      <c r="D119" s="96" t="s">
        <v>46</v>
      </c>
      <c r="E119" s="96" t="s">
        <v>57</v>
      </c>
      <c r="F119" s="96" t="s">
        <v>276</v>
      </c>
      <c r="G119" s="96"/>
      <c r="H119" s="94">
        <f>H120+H123+H125+H127+H137</f>
        <v>1627534.93</v>
      </c>
    </row>
    <row r="120" spans="1:8" s="39" customFormat="1" ht="35.25" customHeight="1" hidden="1">
      <c r="A120" s="70"/>
      <c r="B120" s="141" t="s">
        <v>279</v>
      </c>
      <c r="C120" s="95">
        <v>992</v>
      </c>
      <c r="D120" s="96" t="s">
        <v>46</v>
      </c>
      <c r="E120" s="96" t="s">
        <v>57</v>
      </c>
      <c r="F120" s="96" t="s">
        <v>278</v>
      </c>
      <c r="G120" s="96"/>
      <c r="H120" s="94">
        <f>H121+H122</f>
        <v>623826.2</v>
      </c>
    </row>
    <row r="121" spans="1:8" s="39" customFormat="1" ht="56.25" hidden="1">
      <c r="A121" s="70"/>
      <c r="B121" s="95" t="s">
        <v>236</v>
      </c>
      <c r="C121" s="95">
        <v>992</v>
      </c>
      <c r="D121" s="96" t="s">
        <v>46</v>
      </c>
      <c r="E121" s="96" t="s">
        <v>57</v>
      </c>
      <c r="F121" s="96" t="s">
        <v>278</v>
      </c>
      <c r="G121" s="96" t="s">
        <v>235</v>
      </c>
      <c r="H121" s="94">
        <f>160000+100000+400000-36173.8</f>
        <v>623826.2</v>
      </c>
    </row>
    <row r="122" spans="1:8" s="39" customFormat="1" ht="21" customHeight="1" hidden="1">
      <c r="A122" s="70"/>
      <c r="B122" s="154" t="s">
        <v>68</v>
      </c>
      <c r="C122" s="95">
        <v>992</v>
      </c>
      <c r="D122" s="96" t="s">
        <v>46</v>
      </c>
      <c r="E122" s="96" t="s">
        <v>57</v>
      </c>
      <c r="F122" s="96" t="s">
        <v>278</v>
      </c>
      <c r="G122" s="96" t="s">
        <v>262</v>
      </c>
      <c r="H122" s="94">
        <v>0</v>
      </c>
    </row>
    <row r="123" spans="1:8" s="39" customFormat="1" ht="37.5" hidden="1">
      <c r="A123" s="70"/>
      <c r="B123" s="95" t="s">
        <v>281</v>
      </c>
      <c r="C123" s="95">
        <v>992</v>
      </c>
      <c r="D123" s="96" t="s">
        <v>46</v>
      </c>
      <c r="E123" s="96" t="s">
        <v>57</v>
      </c>
      <c r="F123" s="96" t="s">
        <v>280</v>
      </c>
      <c r="G123" s="96"/>
      <c r="H123" s="94">
        <f>H124</f>
        <v>0</v>
      </c>
    </row>
    <row r="124" spans="1:8" s="39" customFormat="1" ht="56.25" hidden="1">
      <c r="A124" s="70"/>
      <c r="B124" s="95" t="s">
        <v>236</v>
      </c>
      <c r="C124" s="95">
        <v>992</v>
      </c>
      <c r="D124" s="96" t="s">
        <v>46</v>
      </c>
      <c r="E124" s="96" t="s">
        <v>57</v>
      </c>
      <c r="F124" s="96" t="s">
        <v>280</v>
      </c>
      <c r="G124" s="96" t="s">
        <v>235</v>
      </c>
      <c r="H124" s="94">
        <v>0</v>
      </c>
    </row>
    <row r="125" spans="1:8" s="39" customFormat="1" ht="37.5" hidden="1">
      <c r="A125" s="70"/>
      <c r="B125" s="95" t="s">
        <v>159</v>
      </c>
      <c r="C125" s="95">
        <v>992</v>
      </c>
      <c r="D125" s="96" t="s">
        <v>46</v>
      </c>
      <c r="E125" s="96" t="s">
        <v>57</v>
      </c>
      <c r="F125" s="96" t="s">
        <v>282</v>
      </c>
      <c r="G125" s="96"/>
      <c r="H125" s="94">
        <f>H126</f>
        <v>86173.8</v>
      </c>
    </row>
    <row r="126" spans="1:8" s="39" customFormat="1" ht="56.25" hidden="1">
      <c r="A126" s="70"/>
      <c r="B126" s="95" t="s">
        <v>236</v>
      </c>
      <c r="C126" s="95">
        <v>992</v>
      </c>
      <c r="D126" s="96" t="s">
        <v>46</v>
      </c>
      <c r="E126" s="96" t="s">
        <v>57</v>
      </c>
      <c r="F126" s="96" t="s">
        <v>282</v>
      </c>
      <c r="G126" s="96" t="s">
        <v>235</v>
      </c>
      <c r="H126" s="94">
        <v>86173.8</v>
      </c>
    </row>
    <row r="127" spans="1:8" s="39" customFormat="1" ht="56.25" hidden="1">
      <c r="A127" s="70"/>
      <c r="B127" s="95" t="s">
        <v>106</v>
      </c>
      <c r="C127" s="95">
        <v>992</v>
      </c>
      <c r="D127" s="96" t="s">
        <v>46</v>
      </c>
      <c r="E127" s="96" t="s">
        <v>57</v>
      </c>
      <c r="F127" s="96" t="s">
        <v>283</v>
      </c>
      <c r="G127" s="96"/>
      <c r="H127" s="94">
        <f>H135+H136</f>
        <v>617534.9299999999</v>
      </c>
    </row>
    <row r="128" spans="1:8" s="39" customFormat="1" ht="18.75" hidden="1">
      <c r="A128" s="70"/>
      <c r="B128" s="95" t="s">
        <v>48</v>
      </c>
      <c r="C128" s="95">
        <v>992</v>
      </c>
      <c r="D128" s="96" t="s">
        <v>46</v>
      </c>
      <c r="E128" s="96" t="s">
        <v>57</v>
      </c>
      <c r="F128" s="96" t="s">
        <v>104</v>
      </c>
      <c r="G128" s="96" t="s">
        <v>49</v>
      </c>
      <c r="H128" s="94">
        <v>0</v>
      </c>
    </row>
    <row r="129" spans="1:8" s="39" customFormat="1" ht="18.75" hidden="1">
      <c r="A129" s="70"/>
      <c r="B129" s="95" t="s">
        <v>130</v>
      </c>
      <c r="C129" s="95">
        <v>992</v>
      </c>
      <c r="D129" s="96" t="s">
        <v>46</v>
      </c>
      <c r="E129" s="96" t="s">
        <v>57</v>
      </c>
      <c r="F129" s="96" t="s">
        <v>131</v>
      </c>
      <c r="G129" s="96"/>
      <c r="H129" s="94">
        <f>H130</f>
        <v>0</v>
      </c>
    </row>
    <row r="130" spans="1:8" s="39" customFormat="1" ht="18.75" hidden="1">
      <c r="A130" s="70"/>
      <c r="B130" s="95" t="s">
        <v>221</v>
      </c>
      <c r="C130" s="95">
        <v>992</v>
      </c>
      <c r="D130" s="96" t="s">
        <v>46</v>
      </c>
      <c r="E130" s="96" t="s">
        <v>57</v>
      </c>
      <c r="F130" s="96" t="s">
        <v>105</v>
      </c>
      <c r="G130" s="96" t="s">
        <v>2</v>
      </c>
      <c r="H130" s="94"/>
    </row>
    <row r="131" spans="1:8" s="39" customFormat="1" ht="54" customHeight="1" hidden="1">
      <c r="A131" s="70"/>
      <c r="B131" s="95" t="s">
        <v>106</v>
      </c>
      <c r="C131" s="95">
        <v>992</v>
      </c>
      <c r="D131" s="96" t="s">
        <v>46</v>
      </c>
      <c r="E131" s="96" t="s">
        <v>57</v>
      </c>
      <c r="F131" s="96" t="s">
        <v>107</v>
      </c>
      <c r="G131" s="96"/>
      <c r="H131" s="94">
        <f>H132</f>
        <v>0</v>
      </c>
    </row>
    <row r="132" spans="1:8" s="39" customFormat="1" ht="32.25" customHeight="1" hidden="1">
      <c r="A132" s="70"/>
      <c r="B132" s="95" t="s">
        <v>48</v>
      </c>
      <c r="C132" s="95">
        <v>992</v>
      </c>
      <c r="D132" s="96" t="s">
        <v>46</v>
      </c>
      <c r="E132" s="96" t="s">
        <v>57</v>
      </c>
      <c r="F132" s="96" t="s">
        <v>107</v>
      </c>
      <c r="G132" s="96" t="s">
        <v>49</v>
      </c>
      <c r="H132" s="94">
        <v>0</v>
      </c>
    </row>
    <row r="133" spans="1:8" s="39" customFormat="1" ht="64.5" customHeight="1" hidden="1">
      <c r="A133" s="70"/>
      <c r="B133" s="95" t="s">
        <v>108</v>
      </c>
      <c r="C133" s="95">
        <v>992</v>
      </c>
      <c r="D133" s="96" t="s">
        <v>46</v>
      </c>
      <c r="E133" s="96" t="s">
        <v>57</v>
      </c>
      <c r="F133" s="96" t="s">
        <v>109</v>
      </c>
      <c r="G133" s="96"/>
      <c r="H133" s="94">
        <f>H134</f>
        <v>0</v>
      </c>
    </row>
    <row r="134" spans="1:8" s="39" customFormat="1" ht="18.75" customHeight="1" hidden="1">
      <c r="A134" s="70"/>
      <c r="B134" s="95" t="s">
        <v>48</v>
      </c>
      <c r="C134" s="95">
        <v>992</v>
      </c>
      <c r="D134" s="96" t="s">
        <v>46</v>
      </c>
      <c r="E134" s="96" t="s">
        <v>57</v>
      </c>
      <c r="F134" s="96" t="s">
        <v>109</v>
      </c>
      <c r="G134" s="96" t="s">
        <v>49</v>
      </c>
      <c r="H134" s="94"/>
    </row>
    <row r="135" spans="1:8" s="39" customFormat="1" ht="56.25" hidden="1">
      <c r="A135" s="70"/>
      <c r="B135" s="95" t="s">
        <v>236</v>
      </c>
      <c r="C135" s="95">
        <v>992</v>
      </c>
      <c r="D135" s="96" t="s">
        <v>46</v>
      </c>
      <c r="E135" s="96" t="s">
        <v>57</v>
      </c>
      <c r="F135" s="96" t="s">
        <v>283</v>
      </c>
      <c r="G135" s="96" t="s">
        <v>235</v>
      </c>
      <c r="H135" s="94">
        <f>250000+100000-9114-1000+461538.93-1000-3675-26000-233200+79985</f>
        <v>617534.9299999999</v>
      </c>
    </row>
    <row r="136" spans="1:8" s="39" customFormat="1" ht="21" customHeight="1" hidden="1">
      <c r="A136" s="70"/>
      <c r="B136" s="154" t="s">
        <v>68</v>
      </c>
      <c r="C136" s="95">
        <v>992</v>
      </c>
      <c r="D136" s="96" t="s">
        <v>46</v>
      </c>
      <c r="E136" s="96" t="s">
        <v>57</v>
      </c>
      <c r="F136" s="96" t="s">
        <v>283</v>
      </c>
      <c r="G136" s="96" t="s">
        <v>262</v>
      </c>
      <c r="H136" s="94">
        <v>0</v>
      </c>
    </row>
    <row r="137" spans="1:8" s="39" customFormat="1" ht="94.5" customHeight="1" hidden="1">
      <c r="A137" s="70"/>
      <c r="B137" s="95" t="s">
        <v>169</v>
      </c>
      <c r="C137" s="95">
        <v>992</v>
      </c>
      <c r="D137" s="96" t="s">
        <v>46</v>
      </c>
      <c r="E137" s="96" t="s">
        <v>57</v>
      </c>
      <c r="F137" s="96" t="s">
        <v>367</v>
      </c>
      <c r="G137" s="96"/>
      <c r="H137" s="94">
        <f>H138</f>
        <v>300000</v>
      </c>
    </row>
    <row r="138" spans="1:8" s="39" customFormat="1" ht="56.25" hidden="1">
      <c r="A138" s="70"/>
      <c r="B138" s="95" t="s">
        <v>236</v>
      </c>
      <c r="C138" s="95">
        <v>992</v>
      </c>
      <c r="D138" s="96" t="s">
        <v>46</v>
      </c>
      <c r="E138" s="96" t="s">
        <v>57</v>
      </c>
      <c r="F138" s="96" t="s">
        <v>367</v>
      </c>
      <c r="G138" s="96" t="s">
        <v>235</v>
      </c>
      <c r="H138" s="94">
        <v>300000</v>
      </c>
    </row>
    <row r="139" spans="1:8" s="39" customFormat="1" ht="54.75" customHeight="1" hidden="1">
      <c r="A139" s="70"/>
      <c r="B139" s="141" t="s">
        <v>176</v>
      </c>
      <c r="C139" s="95">
        <v>992</v>
      </c>
      <c r="D139" s="96" t="s">
        <v>46</v>
      </c>
      <c r="E139" s="96" t="s">
        <v>57</v>
      </c>
      <c r="F139" s="96" t="s">
        <v>111</v>
      </c>
      <c r="G139" s="96" t="s">
        <v>175</v>
      </c>
      <c r="H139" s="94">
        <v>0</v>
      </c>
    </row>
    <row r="140" spans="1:8" s="39" customFormat="1" ht="77.25" customHeight="1" hidden="1">
      <c r="A140" s="70"/>
      <c r="B140" s="95" t="s">
        <v>169</v>
      </c>
      <c r="C140" s="95">
        <v>992</v>
      </c>
      <c r="D140" s="96" t="s">
        <v>46</v>
      </c>
      <c r="E140" s="96" t="s">
        <v>57</v>
      </c>
      <c r="F140" s="96" t="s">
        <v>170</v>
      </c>
      <c r="G140" s="96"/>
      <c r="H140" s="94">
        <f>H141</f>
        <v>0</v>
      </c>
    </row>
    <row r="141" spans="1:8" s="39" customFormat="1" ht="77.25" customHeight="1" hidden="1">
      <c r="A141" s="70"/>
      <c r="B141" s="95" t="s">
        <v>169</v>
      </c>
      <c r="C141" s="95">
        <v>992</v>
      </c>
      <c r="D141" s="96" t="s">
        <v>46</v>
      </c>
      <c r="E141" s="96" t="s">
        <v>57</v>
      </c>
      <c r="F141" s="96" t="s">
        <v>168</v>
      </c>
      <c r="G141" s="96"/>
      <c r="H141" s="94">
        <f>H142</f>
        <v>0</v>
      </c>
    </row>
    <row r="142" spans="1:8" s="39" customFormat="1" ht="18.75" hidden="1">
      <c r="A142" s="70"/>
      <c r="B142" s="95" t="s">
        <v>48</v>
      </c>
      <c r="C142" s="95">
        <v>992</v>
      </c>
      <c r="D142" s="96" t="s">
        <v>46</v>
      </c>
      <c r="E142" s="96" t="s">
        <v>57</v>
      </c>
      <c r="F142" s="96" t="s">
        <v>168</v>
      </c>
      <c r="G142" s="96" t="s">
        <v>49</v>
      </c>
      <c r="H142" s="94">
        <v>0</v>
      </c>
    </row>
    <row r="143" spans="1:8" s="39" customFormat="1" ht="18.75">
      <c r="A143" s="70" t="s">
        <v>39</v>
      </c>
      <c r="B143" s="119" t="s">
        <v>71</v>
      </c>
      <c r="C143" s="119">
        <v>992</v>
      </c>
      <c r="D143" s="150" t="s">
        <v>47</v>
      </c>
      <c r="E143" s="150" t="s">
        <v>3</v>
      </c>
      <c r="F143" s="150"/>
      <c r="G143" s="150"/>
      <c r="H143" s="114">
        <f>'№5'!H247</f>
        <v>30000</v>
      </c>
    </row>
    <row r="144" spans="1:8" s="39" customFormat="1" ht="21" customHeight="1">
      <c r="A144" s="151"/>
      <c r="B144" s="95" t="s">
        <v>569</v>
      </c>
      <c r="C144" s="95">
        <v>992</v>
      </c>
      <c r="D144" s="96" t="s">
        <v>47</v>
      </c>
      <c r="E144" s="96" t="s">
        <v>47</v>
      </c>
      <c r="F144" s="96"/>
      <c r="G144" s="96"/>
      <c r="H144" s="94">
        <f>'№5'!H248</f>
        <v>30000</v>
      </c>
    </row>
    <row r="145" spans="1:8" s="39" customFormat="1" ht="56.25" hidden="1">
      <c r="A145" s="151"/>
      <c r="B145" s="95" t="s">
        <v>285</v>
      </c>
      <c r="C145" s="95">
        <v>992</v>
      </c>
      <c r="D145" s="96" t="s">
        <v>47</v>
      </c>
      <c r="E145" s="96" t="s">
        <v>47</v>
      </c>
      <c r="F145" s="96" t="s">
        <v>284</v>
      </c>
      <c r="G145" s="96"/>
      <c r="H145" s="94">
        <f>H146</f>
        <v>10000</v>
      </c>
    </row>
    <row r="146" spans="1:8" s="39" customFormat="1" ht="35.25" customHeight="1" hidden="1">
      <c r="A146" s="70"/>
      <c r="B146" s="95" t="s">
        <v>287</v>
      </c>
      <c r="C146" s="95">
        <v>992</v>
      </c>
      <c r="D146" s="96" t="s">
        <v>47</v>
      </c>
      <c r="E146" s="96" t="s">
        <v>47</v>
      </c>
      <c r="F146" s="96" t="s">
        <v>286</v>
      </c>
      <c r="G146" s="96"/>
      <c r="H146" s="94">
        <f>H147</f>
        <v>10000</v>
      </c>
    </row>
    <row r="147" spans="1:8" s="39" customFormat="1" ht="36.75" customHeight="1" hidden="1">
      <c r="A147" s="70"/>
      <c r="B147" s="95" t="s">
        <v>112</v>
      </c>
      <c r="C147" s="95">
        <v>992</v>
      </c>
      <c r="D147" s="96" t="s">
        <v>47</v>
      </c>
      <c r="E147" s="96" t="s">
        <v>47</v>
      </c>
      <c r="F147" s="96" t="s">
        <v>288</v>
      </c>
      <c r="G147" s="96"/>
      <c r="H147" s="94">
        <f>H148</f>
        <v>10000</v>
      </c>
    </row>
    <row r="148" spans="1:8" s="39" customFormat="1" ht="56.25" hidden="1">
      <c r="A148" s="70"/>
      <c r="B148" s="95" t="s">
        <v>236</v>
      </c>
      <c r="C148" s="95">
        <v>992</v>
      </c>
      <c r="D148" s="96" t="s">
        <v>47</v>
      </c>
      <c r="E148" s="96" t="s">
        <v>47</v>
      </c>
      <c r="F148" s="96" t="s">
        <v>288</v>
      </c>
      <c r="G148" s="96" t="s">
        <v>235</v>
      </c>
      <c r="H148" s="94">
        <v>10000</v>
      </c>
    </row>
    <row r="149" spans="1:8" s="39" customFormat="1" ht="18" customHeight="1" hidden="1">
      <c r="A149" s="70"/>
      <c r="B149" s="95" t="s">
        <v>132</v>
      </c>
      <c r="C149" s="95">
        <v>992</v>
      </c>
      <c r="D149" s="96" t="s">
        <v>47</v>
      </c>
      <c r="E149" s="96" t="s">
        <v>47</v>
      </c>
      <c r="F149" s="96" t="s">
        <v>64</v>
      </c>
      <c r="G149" s="96"/>
      <c r="H149" s="94">
        <f>H150</f>
        <v>0</v>
      </c>
    </row>
    <row r="150" spans="1:8" s="39" customFormat="1" ht="91.5" customHeight="1" hidden="1">
      <c r="A150" s="70"/>
      <c r="B150" s="95" t="s">
        <v>126</v>
      </c>
      <c r="C150" s="95">
        <v>992</v>
      </c>
      <c r="D150" s="96" t="s">
        <v>47</v>
      </c>
      <c r="E150" s="96" t="s">
        <v>47</v>
      </c>
      <c r="F150" s="96" t="s">
        <v>110</v>
      </c>
      <c r="G150" s="96"/>
      <c r="H150" s="94">
        <f>H151</f>
        <v>0</v>
      </c>
    </row>
    <row r="151" spans="1:8" s="39" customFormat="1" ht="19.5" customHeight="1" hidden="1">
      <c r="A151" s="70"/>
      <c r="B151" s="95" t="s">
        <v>76</v>
      </c>
      <c r="C151" s="95">
        <v>992</v>
      </c>
      <c r="D151" s="96" t="s">
        <v>47</v>
      </c>
      <c r="E151" s="96" t="s">
        <v>47</v>
      </c>
      <c r="F151" s="96" t="s">
        <v>110</v>
      </c>
      <c r="G151" s="96" t="s">
        <v>77</v>
      </c>
      <c r="H151" s="94">
        <v>0</v>
      </c>
    </row>
    <row r="152" spans="1:8" s="39" customFormat="1" ht="18.75">
      <c r="A152" s="117" t="s">
        <v>40</v>
      </c>
      <c r="B152" s="119" t="s">
        <v>113</v>
      </c>
      <c r="C152" s="119">
        <v>992</v>
      </c>
      <c r="D152" s="150" t="s">
        <v>72</v>
      </c>
      <c r="E152" s="150" t="s">
        <v>3</v>
      </c>
      <c r="F152" s="150"/>
      <c r="G152" s="150"/>
      <c r="H152" s="114">
        <f>H153+H176</f>
        <v>7900200</v>
      </c>
    </row>
    <row r="153" spans="1:8" s="39" customFormat="1" ht="19.5" customHeight="1">
      <c r="A153" s="120"/>
      <c r="B153" s="95" t="s">
        <v>73</v>
      </c>
      <c r="C153" s="95">
        <v>992</v>
      </c>
      <c r="D153" s="96" t="s">
        <v>72</v>
      </c>
      <c r="E153" s="96" t="s">
        <v>42</v>
      </c>
      <c r="F153" s="96"/>
      <c r="G153" s="95"/>
      <c r="H153" s="94">
        <f>'№5'!H258</f>
        <v>7900200</v>
      </c>
    </row>
    <row r="154" spans="1:8" s="39" customFormat="1" ht="56.25" customHeight="1" hidden="1">
      <c r="A154" s="120"/>
      <c r="B154" s="95" t="s">
        <v>290</v>
      </c>
      <c r="C154" s="95">
        <v>992</v>
      </c>
      <c r="D154" s="96" t="s">
        <v>72</v>
      </c>
      <c r="E154" s="96" t="s">
        <v>42</v>
      </c>
      <c r="F154" s="96" t="s">
        <v>289</v>
      </c>
      <c r="G154" s="96"/>
      <c r="H154" s="94">
        <f>H157+H164+H171</f>
        <v>10509609</v>
      </c>
    </row>
    <row r="155" spans="1:8" s="39" customFormat="1" ht="70.5" customHeight="1" hidden="1">
      <c r="A155" s="70"/>
      <c r="B155" s="156" t="s">
        <v>183</v>
      </c>
      <c r="C155" s="95">
        <v>992</v>
      </c>
      <c r="D155" s="96" t="s">
        <v>72</v>
      </c>
      <c r="E155" s="96" t="s">
        <v>42</v>
      </c>
      <c r="F155" s="96" t="s">
        <v>184</v>
      </c>
      <c r="G155" s="96"/>
      <c r="H155" s="94">
        <f>H156</f>
        <v>0</v>
      </c>
    </row>
    <row r="156" spans="1:8" s="39" customFormat="1" ht="42" customHeight="1" hidden="1">
      <c r="A156" s="70"/>
      <c r="B156" s="95" t="s">
        <v>142</v>
      </c>
      <c r="C156" s="95">
        <v>992</v>
      </c>
      <c r="D156" s="96" t="s">
        <v>72</v>
      </c>
      <c r="E156" s="96" t="s">
        <v>42</v>
      </c>
      <c r="F156" s="96" t="s">
        <v>184</v>
      </c>
      <c r="G156" s="96" t="s">
        <v>141</v>
      </c>
      <c r="H156" s="94">
        <v>0</v>
      </c>
    </row>
    <row r="157" spans="1:8" s="39" customFormat="1" ht="20.25" customHeight="1" hidden="1">
      <c r="A157" s="70"/>
      <c r="B157" s="95" t="s">
        <v>292</v>
      </c>
      <c r="C157" s="95">
        <v>992</v>
      </c>
      <c r="D157" s="96" t="s">
        <v>72</v>
      </c>
      <c r="E157" s="96" t="s">
        <v>42</v>
      </c>
      <c r="F157" s="96" t="s">
        <v>291</v>
      </c>
      <c r="G157" s="96"/>
      <c r="H157" s="94">
        <f>H158+H162+H160</f>
        <v>6142051</v>
      </c>
    </row>
    <row r="158" spans="1:8" s="39" customFormat="1" ht="56.25" hidden="1">
      <c r="A158" s="70"/>
      <c r="B158" s="95" t="s">
        <v>295</v>
      </c>
      <c r="C158" s="95">
        <v>992</v>
      </c>
      <c r="D158" s="96" t="s">
        <v>72</v>
      </c>
      <c r="E158" s="96" t="s">
        <v>42</v>
      </c>
      <c r="F158" s="96" t="s">
        <v>294</v>
      </c>
      <c r="G158" s="96"/>
      <c r="H158" s="94">
        <f>H159</f>
        <v>3681051</v>
      </c>
    </row>
    <row r="159" spans="1:8" s="39" customFormat="1" ht="74.25" customHeight="1" hidden="1">
      <c r="A159" s="70"/>
      <c r="B159" s="95" t="s">
        <v>296</v>
      </c>
      <c r="C159" s="95">
        <v>992</v>
      </c>
      <c r="D159" s="96" t="s">
        <v>72</v>
      </c>
      <c r="E159" s="96" t="s">
        <v>42</v>
      </c>
      <c r="F159" s="96" t="s">
        <v>294</v>
      </c>
      <c r="G159" s="96" t="s">
        <v>293</v>
      </c>
      <c r="H159" s="94">
        <f>3775177-94126</f>
        <v>3681051</v>
      </c>
    </row>
    <row r="160" spans="1:8" s="39" customFormat="1" ht="56.25" hidden="1">
      <c r="A160" s="70"/>
      <c r="B160" s="95" t="s">
        <v>354</v>
      </c>
      <c r="C160" s="95">
        <v>992</v>
      </c>
      <c r="D160" s="96" t="s">
        <v>72</v>
      </c>
      <c r="E160" s="96" t="s">
        <v>42</v>
      </c>
      <c r="F160" s="96" t="s">
        <v>353</v>
      </c>
      <c r="G160" s="96"/>
      <c r="H160" s="94">
        <f>H161</f>
        <v>670000</v>
      </c>
    </row>
    <row r="161" spans="1:8" s="39" customFormat="1" ht="76.5" customHeight="1" hidden="1">
      <c r="A161" s="70"/>
      <c r="B161" s="95" t="s">
        <v>296</v>
      </c>
      <c r="C161" s="95">
        <v>992</v>
      </c>
      <c r="D161" s="96" t="s">
        <v>72</v>
      </c>
      <c r="E161" s="96" t="s">
        <v>42</v>
      </c>
      <c r="F161" s="96" t="s">
        <v>353</v>
      </c>
      <c r="G161" s="96" t="s">
        <v>293</v>
      </c>
      <c r="H161" s="94">
        <f>620000+50000</f>
        <v>670000</v>
      </c>
    </row>
    <row r="162" spans="1:8" s="39" customFormat="1" ht="18.75" hidden="1">
      <c r="A162" s="70"/>
      <c r="B162" s="95" t="s">
        <v>163</v>
      </c>
      <c r="C162" s="95">
        <v>992</v>
      </c>
      <c r="D162" s="96" t="s">
        <v>72</v>
      </c>
      <c r="E162" s="96" t="s">
        <v>42</v>
      </c>
      <c r="F162" s="96" t="s">
        <v>298</v>
      </c>
      <c r="G162" s="96"/>
      <c r="H162" s="94">
        <f>H163</f>
        <v>1791000</v>
      </c>
    </row>
    <row r="163" spans="1:8" s="39" customFormat="1" ht="75" customHeight="1" hidden="1">
      <c r="A163" s="70"/>
      <c r="B163" s="95" t="s">
        <v>296</v>
      </c>
      <c r="C163" s="95">
        <v>992</v>
      </c>
      <c r="D163" s="96" t="s">
        <v>72</v>
      </c>
      <c r="E163" s="96" t="s">
        <v>42</v>
      </c>
      <c r="F163" s="96" t="s">
        <v>298</v>
      </c>
      <c r="G163" s="96" t="s">
        <v>293</v>
      </c>
      <c r="H163" s="94">
        <f>1187300+602700+1000</f>
        <v>1791000</v>
      </c>
    </row>
    <row r="164" spans="1:8" s="39" customFormat="1" ht="18.75" hidden="1">
      <c r="A164" s="120"/>
      <c r="B164" s="95" t="s">
        <v>300</v>
      </c>
      <c r="C164" s="95">
        <v>992</v>
      </c>
      <c r="D164" s="96" t="s">
        <v>72</v>
      </c>
      <c r="E164" s="96" t="s">
        <v>42</v>
      </c>
      <c r="F164" s="96" t="s">
        <v>299</v>
      </c>
      <c r="G164" s="96"/>
      <c r="H164" s="94">
        <f>H165+H167</f>
        <v>1965258</v>
      </c>
    </row>
    <row r="165" spans="1:8" s="39" customFormat="1" ht="56.25" hidden="1">
      <c r="A165" s="120"/>
      <c r="B165" s="95" t="s">
        <v>295</v>
      </c>
      <c r="C165" s="95">
        <v>992</v>
      </c>
      <c r="D165" s="96" t="s">
        <v>72</v>
      </c>
      <c r="E165" s="96" t="s">
        <v>42</v>
      </c>
      <c r="F165" s="96" t="s">
        <v>301</v>
      </c>
      <c r="G165" s="96"/>
      <c r="H165" s="94">
        <f>H166</f>
        <v>1565258</v>
      </c>
    </row>
    <row r="166" spans="1:8" s="39" customFormat="1" ht="76.5" customHeight="1" hidden="1">
      <c r="A166" s="120"/>
      <c r="B166" s="95" t="s">
        <v>296</v>
      </c>
      <c r="C166" s="95">
        <v>992</v>
      </c>
      <c r="D166" s="96" t="s">
        <v>72</v>
      </c>
      <c r="E166" s="96" t="s">
        <v>42</v>
      </c>
      <c r="F166" s="96" t="s">
        <v>301</v>
      </c>
      <c r="G166" s="96" t="s">
        <v>293</v>
      </c>
      <c r="H166" s="94">
        <f>1633232-67974</f>
        <v>1565258</v>
      </c>
    </row>
    <row r="167" spans="1:8" s="39" customFormat="1" ht="36.75" customHeight="1" hidden="1">
      <c r="A167" s="70"/>
      <c r="B167" s="95" t="s">
        <v>297</v>
      </c>
      <c r="C167" s="95">
        <v>992</v>
      </c>
      <c r="D167" s="96" t="s">
        <v>72</v>
      </c>
      <c r="E167" s="96" t="s">
        <v>42</v>
      </c>
      <c r="F167" s="96" t="s">
        <v>302</v>
      </c>
      <c r="G167" s="96"/>
      <c r="H167" s="94">
        <f>H170</f>
        <v>400000</v>
      </c>
    </row>
    <row r="168" spans="1:8" s="39" customFormat="1" ht="18.75" hidden="1">
      <c r="A168" s="70"/>
      <c r="B168" s="95" t="s">
        <v>165</v>
      </c>
      <c r="C168" s="95">
        <v>992</v>
      </c>
      <c r="D168" s="96" t="s">
        <v>72</v>
      </c>
      <c r="E168" s="96" t="s">
        <v>42</v>
      </c>
      <c r="F168" s="96" t="s">
        <v>164</v>
      </c>
      <c r="G168" s="96"/>
      <c r="H168" s="94">
        <f>H169</f>
        <v>0</v>
      </c>
    </row>
    <row r="169" spans="1:8" s="39" customFormat="1" ht="37.5" hidden="1">
      <c r="A169" s="70"/>
      <c r="B169" s="95" t="s">
        <v>142</v>
      </c>
      <c r="C169" s="95">
        <v>992</v>
      </c>
      <c r="D169" s="96" t="s">
        <v>72</v>
      </c>
      <c r="E169" s="96" t="s">
        <v>42</v>
      </c>
      <c r="F169" s="96" t="s">
        <v>164</v>
      </c>
      <c r="G169" s="96" t="s">
        <v>141</v>
      </c>
      <c r="H169" s="94">
        <v>0</v>
      </c>
    </row>
    <row r="170" spans="1:8" s="39" customFormat="1" ht="74.25" customHeight="1" hidden="1">
      <c r="A170" s="70"/>
      <c r="B170" s="95" t="s">
        <v>296</v>
      </c>
      <c r="C170" s="95">
        <v>992</v>
      </c>
      <c r="D170" s="96" t="s">
        <v>72</v>
      </c>
      <c r="E170" s="96" t="s">
        <v>42</v>
      </c>
      <c r="F170" s="96" t="s">
        <v>302</v>
      </c>
      <c r="G170" s="96" t="s">
        <v>293</v>
      </c>
      <c r="H170" s="94">
        <v>400000</v>
      </c>
    </row>
    <row r="171" spans="1:8" s="39" customFormat="1" ht="37.5" hidden="1">
      <c r="A171" s="70"/>
      <c r="B171" s="95" t="s">
        <v>365</v>
      </c>
      <c r="C171" s="95">
        <v>992</v>
      </c>
      <c r="D171" s="96" t="s">
        <v>72</v>
      </c>
      <c r="E171" s="96" t="s">
        <v>42</v>
      </c>
      <c r="F171" s="96" t="s">
        <v>364</v>
      </c>
      <c r="G171" s="96"/>
      <c r="H171" s="94">
        <f>H174+H172</f>
        <v>2402300</v>
      </c>
    </row>
    <row r="172" spans="1:8" s="39" customFormat="1" ht="93.75" hidden="1">
      <c r="A172" s="70"/>
      <c r="B172" s="95" t="s">
        <v>363</v>
      </c>
      <c r="C172" s="95">
        <v>992</v>
      </c>
      <c r="D172" s="96" t="s">
        <v>72</v>
      </c>
      <c r="E172" s="96" t="s">
        <v>42</v>
      </c>
      <c r="F172" s="96" t="s">
        <v>366</v>
      </c>
      <c r="G172" s="96"/>
      <c r="H172" s="94">
        <f>H173</f>
        <v>2240200</v>
      </c>
    </row>
    <row r="173" spans="1:8" s="39" customFormat="1" ht="75" hidden="1">
      <c r="A173" s="70"/>
      <c r="B173" s="95" t="s">
        <v>296</v>
      </c>
      <c r="C173" s="95">
        <v>992</v>
      </c>
      <c r="D173" s="96" t="s">
        <v>72</v>
      </c>
      <c r="E173" s="96" t="s">
        <v>42</v>
      </c>
      <c r="F173" s="96" t="s">
        <v>366</v>
      </c>
      <c r="G173" s="96" t="s">
        <v>293</v>
      </c>
      <c r="H173" s="94">
        <v>2240200</v>
      </c>
    </row>
    <row r="174" spans="1:8" s="39" customFormat="1" ht="74.25" customHeight="1" hidden="1">
      <c r="A174" s="120"/>
      <c r="B174" s="95" t="s">
        <v>363</v>
      </c>
      <c r="C174" s="95">
        <v>992</v>
      </c>
      <c r="D174" s="96" t="s">
        <v>72</v>
      </c>
      <c r="E174" s="96" t="s">
        <v>42</v>
      </c>
      <c r="F174" s="96" t="s">
        <v>362</v>
      </c>
      <c r="G174" s="96"/>
      <c r="H174" s="94">
        <f>H175</f>
        <v>162100</v>
      </c>
    </row>
    <row r="175" spans="1:8" s="39" customFormat="1" ht="74.25" customHeight="1" hidden="1">
      <c r="A175" s="120"/>
      <c r="B175" s="95" t="s">
        <v>296</v>
      </c>
      <c r="C175" s="95">
        <v>992</v>
      </c>
      <c r="D175" s="96" t="s">
        <v>72</v>
      </c>
      <c r="E175" s="96" t="s">
        <v>42</v>
      </c>
      <c r="F175" s="96" t="s">
        <v>362</v>
      </c>
      <c r="G175" s="96" t="s">
        <v>293</v>
      </c>
      <c r="H175" s="94">
        <v>162100</v>
      </c>
    </row>
    <row r="176" spans="1:8" s="39" customFormat="1" ht="37.5" hidden="1">
      <c r="A176" s="117"/>
      <c r="B176" s="141" t="s">
        <v>355</v>
      </c>
      <c r="C176" s="95">
        <v>992</v>
      </c>
      <c r="D176" s="96" t="s">
        <v>72</v>
      </c>
      <c r="E176" s="96" t="s">
        <v>45</v>
      </c>
      <c r="F176" s="96"/>
      <c r="G176" s="96"/>
      <c r="H176" s="94">
        <f>'№5'!H278</f>
        <v>0</v>
      </c>
    </row>
    <row r="177" spans="1:8" s="39" customFormat="1" ht="56.25" hidden="1">
      <c r="A177" s="70"/>
      <c r="B177" s="95" t="s">
        <v>357</v>
      </c>
      <c r="C177" s="95">
        <v>992</v>
      </c>
      <c r="D177" s="96" t="s">
        <v>72</v>
      </c>
      <c r="E177" s="96" t="s">
        <v>45</v>
      </c>
      <c r="F177" s="96" t="s">
        <v>356</v>
      </c>
      <c r="G177" s="96"/>
      <c r="H177" s="94">
        <f>H176</f>
        <v>0</v>
      </c>
    </row>
    <row r="178" spans="1:8" s="39" customFormat="1" ht="39.75" customHeight="1" hidden="1">
      <c r="A178" s="70"/>
      <c r="B178" s="95" t="s">
        <v>355</v>
      </c>
      <c r="C178" s="95">
        <v>992</v>
      </c>
      <c r="D178" s="96" t="s">
        <v>72</v>
      </c>
      <c r="E178" s="96" t="s">
        <v>45</v>
      </c>
      <c r="F178" s="96" t="s">
        <v>356</v>
      </c>
      <c r="G178" s="96" t="s">
        <v>293</v>
      </c>
      <c r="H178" s="94"/>
    </row>
    <row r="179" spans="1:8" s="139" customFormat="1" ht="18.75">
      <c r="A179" s="70" t="s">
        <v>83</v>
      </c>
      <c r="B179" s="119" t="s">
        <v>448</v>
      </c>
      <c r="C179" s="119"/>
      <c r="D179" s="150" t="s">
        <v>60</v>
      </c>
      <c r="E179" s="150" t="s">
        <v>3</v>
      </c>
      <c r="F179" s="150"/>
      <c r="G179" s="150"/>
      <c r="H179" s="114">
        <f>H180</f>
        <v>50000</v>
      </c>
    </row>
    <row r="180" spans="1:8" s="39" customFormat="1" ht="21" customHeight="1">
      <c r="A180" s="70"/>
      <c r="B180" s="95" t="s">
        <v>450</v>
      </c>
      <c r="C180" s="95"/>
      <c r="D180" s="96" t="s">
        <v>60</v>
      </c>
      <c r="E180" s="96" t="s">
        <v>57</v>
      </c>
      <c r="F180" s="96"/>
      <c r="G180" s="96"/>
      <c r="H180" s="94">
        <f>'№5'!H284</f>
        <v>50000</v>
      </c>
    </row>
    <row r="181" spans="1:8" s="39" customFormat="1" ht="18.75" customHeight="1">
      <c r="A181" s="157">
        <v>8</v>
      </c>
      <c r="B181" s="119" t="s">
        <v>74</v>
      </c>
      <c r="C181" s="119">
        <v>992</v>
      </c>
      <c r="D181" s="150" t="s">
        <v>51</v>
      </c>
      <c r="E181" s="150" t="s">
        <v>3</v>
      </c>
      <c r="F181" s="150"/>
      <c r="G181" s="150"/>
      <c r="H181" s="114">
        <f>'№5'!H294</f>
        <v>30000</v>
      </c>
    </row>
    <row r="182" spans="1:8" s="39" customFormat="1" ht="18.75">
      <c r="A182" s="120"/>
      <c r="B182" s="95" t="s">
        <v>114</v>
      </c>
      <c r="C182" s="95">
        <v>992</v>
      </c>
      <c r="D182" s="96" t="s">
        <v>51</v>
      </c>
      <c r="E182" s="96" t="s">
        <v>42</v>
      </c>
      <c r="F182" s="96"/>
      <c r="G182" s="96"/>
      <c r="H182" s="94">
        <f>'№5'!H295</f>
        <v>30000</v>
      </c>
    </row>
    <row r="183" spans="1:8" s="39" customFormat="1" ht="36.75" customHeight="1" hidden="1">
      <c r="A183" s="70"/>
      <c r="B183" s="95" t="s">
        <v>304</v>
      </c>
      <c r="C183" s="95">
        <v>992</v>
      </c>
      <c r="D183" s="96" t="s">
        <v>51</v>
      </c>
      <c r="E183" s="96" t="s">
        <v>42</v>
      </c>
      <c r="F183" s="96" t="s">
        <v>303</v>
      </c>
      <c r="G183" s="96"/>
      <c r="H183" s="94">
        <f>H184</f>
        <v>50000</v>
      </c>
    </row>
    <row r="184" spans="1:8" s="39" customFormat="1" ht="36" customHeight="1" hidden="1">
      <c r="A184" s="70"/>
      <c r="B184" s="95" t="s">
        <v>75</v>
      </c>
      <c r="C184" s="95">
        <v>992</v>
      </c>
      <c r="D184" s="96" t="s">
        <v>51</v>
      </c>
      <c r="E184" s="96" t="s">
        <v>42</v>
      </c>
      <c r="F184" s="96" t="s">
        <v>305</v>
      </c>
      <c r="G184" s="96"/>
      <c r="H184" s="94">
        <f>H185</f>
        <v>50000</v>
      </c>
    </row>
    <row r="185" spans="1:8" s="39" customFormat="1" ht="37.5" customHeight="1" hidden="1">
      <c r="A185" s="70"/>
      <c r="B185" s="95" t="s">
        <v>307</v>
      </c>
      <c r="C185" s="95">
        <v>992</v>
      </c>
      <c r="D185" s="96" t="s">
        <v>51</v>
      </c>
      <c r="E185" s="96" t="s">
        <v>42</v>
      </c>
      <c r="F185" s="96" t="s">
        <v>306</v>
      </c>
      <c r="G185" s="96"/>
      <c r="H185" s="94">
        <f>H190</f>
        <v>50000</v>
      </c>
    </row>
    <row r="186" spans="1:8" s="39" customFormat="1" ht="18.75" hidden="1">
      <c r="A186" s="70"/>
      <c r="B186" s="119" t="s">
        <v>135</v>
      </c>
      <c r="C186" s="119">
        <v>992</v>
      </c>
      <c r="D186" s="150" t="s">
        <v>51</v>
      </c>
      <c r="E186" s="150" t="s">
        <v>44</v>
      </c>
      <c r="F186" s="150"/>
      <c r="G186" s="150"/>
      <c r="H186" s="114">
        <f>H187</f>
        <v>0</v>
      </c>
    </row>
    <row r="187" spans="1:8" s="39" customFormat="1" ht="18.75" hidden="1">
      <c r="A187" s="70"/>
      <c r="B187" s="95" t="s">
        <v>132</v>
      </c>
      <c r="C187" s="95">
        <v>992</v>
      </c>
      <c r="D187" s="96" t="s">
        <v>51</v>
      </c>
      <c r="E187" s="96" t="s">
        <v>44</v>
      </c>
      <c r="F187" s="96" t="s">
        <v>64</v>
      </c>
      <c r="G187" s="96"/>
      <c r="H187" s="94">
        <f>H188</f>
        <v>0</v>
      </c>
    </row>
    <row r="188" spans="1:8" s="39" customFormat="1" ht="75.75" customHeight="1" hidden="1">
      <c r="A188" s="70"/>
      <c r="B188" s="95" t="s">
        <v>133</v>
      </c>
      <c r="C188" s="95">
        <v>992</v>
      </c>
      <c r="D188" s="96" t="s">
        <v>51</v>
      </c>
      <c r="E188" s="96" t="s">
        <v>44</v>
      </c>
      <c r="F188" s="96" t="s">
        <v>134</v>
      </c>
      <c r="G188" s="96"/>
      <c r="H188" s="94">
        <f>H189</f>
        <v>0</v>
      </c>
    </row>
    <row r="189" spans="1:8" s="39" customFormat="1" ht="18.75" hidden="1">
      <c r="A189" s="70"/>
      <c r="B189" s="95" t="s">
        <v>48</v>
      </c>
      <c r="C189" s="95">
        <v>992</v>
      </c>
      <c r="D189" s="96" t="s">
        <v>51</v>
      </c>
      <c r="E189" s="96" t="s">
        <v>44</v>
      </c>
      <c r="F189" s="96" t="s">
        <v>134</v>
      </c>
      <c r="G189" s="96" t="s">
        <v>49</v>
      </c>
      <c r="H189" s="94">
        <v>0</v>
      </c>
    </row>
    <row r="190" spans="1:8" s="39" customFormat="1" ht="3" customHeight="1" hidden="1">
      <c r="A190" s="70"/>
      <c r="B190" s="95" t="s">
        <v>236</v>
      </c>
      <c r="C190" s="95">
        <v>992</v>
      </c>
      <c r="D190" s="96" t="s">
        <v>51</v>
      </c>
      <c r="E190" s="96" t="s">
        <v>42</v>
      </c>
      <c r="F190" s="96" t="s">
        <v>306</v>
      </c>
      <c r="G190" s="96" t="s">
        <v>235</v>
      </c>
      <c r="H190" s="94">
        <f>100000-50000</f>
        <v>50000</v>
      </c>
    </row>
    <row r="191" spans="1:8" ht="18.75" hidden="1">
      <c r="A191" s="117" t="s">
        <v>60</v>
      </c>
      <c r="B191" s="119" t="s">
        <v>116</v>
      </c>
      <c r="C191" s="119">
        <v>992</v>
      </c>
      <c r="D191" s="150" t="s">
        <v>50</v>
      </c>
      <c r="E191" s="150" t="s">
        <v>3</v>
      </c>
      <c r="F191" s="150"/>
      <c r="G191" s="150"/>
      <c r="H191" s="114">
        <f>'№5'!H305</f>
        <v>0</v>
      </c>
    </row>
    <row r="192" spans="1:8" ht="36.75" customHeight="1" hidden="1">
      <c r="A192" s="151"/>
      <c r="B192" s="95" t="s">
        <v>117</v>
      </c>
      <c r="C192" s="95">
        <v>992</v>
      </c>
      <c r="D192" s="96" t="s">
        <v>50</v>
      </c>
      <c r="E192" s="96" t="s">
        <v>45</v>
      </c>
      <c r="F192" s="96"/>
      <c r="G192" s="96"/>
      <c r="H192" s="94">
        <f>'№5'!H306</f>
        <v>0</v>
      </c>
    </row>
    <row r="193" spans="1:8" ht="56.25" hidden="1">
      <c r="A193" s="117"/>
      <c r="B193" s="95" t="s">
        <v>233</v>
      </c>
      <c r="C193" s="95">
        <v>992</v>
      </c>
      <c r="D193" s="96" t="s">
        <v>50</v>
      </c>
      <c r="E193" s="96" t="s">
        <v>45</v>
      </c>
      <c r="F193" s="96" t="s">
        <v>230</v>
      </c>
      <c r="G193" s="96"/>
      <c r="H193" s="94">
        <f>H194</f>
        <v>100000</v>
      </c>
    </row>
    <row r="194" spans="1:8" ht="56.25" hidden="1">
      <c r="A194" s="117"/>
      <c r="B194" s="95" t="s">
        <v>309</v>
      </c>
      <c r="C194" s="95">
        <v>992</v>
      </c>
      <c r="D194" s="96" t="s">
        <v>50</v>
      </c>
      <c r="E194" s="96" t="s">
        <v>45</v>
      </c>
      <c r="F194" s="96" t="s">
        <v>308</v>
      </c>
      <c r="G194" s="96"/>
      <c r="H194" s="94">
        <f>H195</f>
        <v>100000</v>
      </c>
    </row>
    <row r="195" spans="1:8" ht="37.5" customHeight="1" hidden="1">
      <c r="A195" s="117"/>
      <c r="B195" s="95" t="s">
        <v>311</v>
      </c>
      <c r="C195" s="95">
        <v>992</v>
      </c>
      <c r="D195" s="96" t="s">
        <v>50</v>
      </c>
      <c r="E195" s="96" t="s">
        <v>45</v>
      </c>
      <c r="F195" s="96" t="s">
        <v>310</v>
      </c>
      <c r="G195" s="96"/>
      <c r="H195" s="94">
        <f>H196</f>
        <v>100000</v>
      </c>
    </row>
    <row r="196" spans="1:8" ht="56.25" hidden="1">
      <c r="A196" s="117"/>
      <c r="B196" s="95" t="s">
        <v>236</v>
      </c>
      <c r="C196" s="95">
        <v>992</v>
      </c>
      <c r="D196" s="96" t="s">
        <v>50</v>
      </c>
      <c r="E196" s="96" t="s">
        <v>45</v>
      </c>
      <c r="F196" s="96" t="s">
        <v>310</v>
      </c>
      <c r="G196" s="96" t="s">
        <v>235</v>
      </c>
      <c r="H196" s="94">
        <v>100000</v>
      </c>
    </row>
    <row r="197" spans="1:8" ht="37.5" hidden="1">
      <c r="A197" s="117" t="s">
        <v>51</v>
      </c>
      <c r="B197" s="119" t="s">
        <v>85</v>
      </c>
      <c r="C197" s="119">
        <v>992</v>
      </c>
      <c r="D197" s="150" t="s">
        <v>53</v>
      </c>
      <c r="E197" s="150" t="s">
        <v>3</v>
      </c>
      <c r="F197" s="150"/>
      <c r="G197" s="150"/>
      <c r="H197" s="114">
        <f>'№5'!H312</f>
        <v>0</v>
      </c>
    </row>
    <row r="198" spans="1:8" ht="35.25" customHeight="1" hidden="1">
      <c r="A198" s="151"/>
      <c r="B198" s="95" t="s">
        <v>212</v>
      </c>
      <c r="C198" s="95">
        <v>992</v>
      </c>
      <c r="D198" s="96" t="s">
        <v>53</v>
      </c>
      <c r="E198" s="96" t="s">
        <v>42</v>
      </c>
      <c r="F198" s="96"/>
      <c r="G198" s="96"/>
      <c r="H198" s="94">
        <f>'№5'!H313</f>
        <v>0</v>
      </c>
    </row>
    <row r="199" spans="1:8" ht="37.5" hidden="1">
      <c r="A199" s="151"/>
      <c r="B199" s="158" t="s">
        <v>316</v>
      </c>
      <c r="C199" s="159">
        <v>992</v>
      </c>
      <c r="D199" s="160" t="s">
        <v>53</v>
      </c>
      <c r="E199" s="160" t="s">
        <v>42</v>
      </c>
      <c r="F199" s="160" t="s">
        <v>312</v>
      </c>
      <c r="G199" s="161"/>
      <c r="H199" s="110">
        <f>H200</f>
        <v>198000</v>
      </c>
    </row>
    <row r="200" spans="1:8" s="43" customFormat="1" ht="56.25" hidden="1">
      <c r="A200" s="117"/>
      <c r="B200" s="162" t="s">
        <v>317</v>
      </c>
      <c r="C200" s="162">
        <v>992</v>
      </c>
      <c r="D200" s="163" t="s">
        <v>53</v>
      </c>
      <c r="E200" s="163" t="s">
        <v>42</v>
      </c>
      <c r="F200" s="163" t="s">
        <v>313</v>
      </c>
      <c r="G200" s="163"/>
      <c r="H200" s="164">
        <f>H201</f>
        <v>198000</v>
      </c>
    </row>
    <row r="201" spans="1:8" s="43" customFormat="1" ht="56.25" hidden="1">
      <c r="A201" s="117"/>
      <c r="B201" s="162" t="s">
        <v>318</v>
      </c>
      <c r="C201" s="162">
        <v>992</v>
      </c>
      <c r="D201" s="163" t="s">
        <v>53</v>
      </c>
      <c r="E201" s="163" t="s">
        <v>42</v>
      </c>
      <c r="F201" s="163" t="s">
        <v>314</v>
      </c>
      <c r="G201" s="163"/>
      <c r="H201" s="165">
        <f>H202</f>
        <v>198000</v>
      </c>
    </row>
    <row r="202" spans="1:8" s="43" customFormat="1" ht="39.75" customHeight="1" hidden="1">
      <c r="A202" s="117"/>
      <c r="B202" s="162" t="s">
        <v>319</v>
      </c>
      <c r="C202" s="162">
        <v>992</v>
      </c>
      <c r="D202" s="163" t="s">
        <v>53</v>
      </c>
      <c r="E202" s="163" t="s">
        <v>42</v>
      </c>
      <c r="F202" s="163" t="s">
        <v>314</v>
      </c>
      <c r="G202" s="163" t="s">
        <v>315</v>
      </c>
      <c r="H202" s="165">
        <v>198000</v>
      </c>
    </row>
    <row r="203" spans="1:8" s="187" customFormat="1" ht="39.75" customHeight="1" hidden="1">
      <c r="A203" s="117" t="s">
        <v>51</v>
      </c>
      <c r="B203" s="337" t="s">
        <v>85</v>
      </c>
      <c r="C203" s="337"/>
      <c r="D203" s="338" t="s">
        <v>53</v>
      </c>
      <c r="E203" s="338" t="s">
        <v>3</v>
      </c>
      <c r="F203" s="338"/>
      <c r="G203" s="338"/>
      <c r="H203" s="339">
        <f>H204</f>
        <v>0</v>
      </c>
    </row>
    <row r="204" spans="1:8" s="43" customFormat="1" ht="39.75" customHeight="1" hidden="1">
      <c r="A204" s="117"/>
      <c r="B204" s="205" t="s">
        <v>212</v>
      </c>
      <c r="C204" s="205"/>
      <c r="D204" s="203" t="s">
        <v>53</v>
      </c>
      <c r="E204" s="203" t="s">
        <v>42</v>
      </c>
      <c r="F204" s="203"/>
      <c r="G204" s="203"/>
      <c r="H204" s="116">
        <f>'№5'!H319</f>
        <v>0</v>
      </c>
    </row>
    <row r="205" spans="1:8" s="43" customFormat="1" ht="23.25" customHeight="1">
      <c r="A205" s="59"/>
      <c r="B205" s="97"/>
      <c r="C205" s="97"/>
      <c r="D205" s="98"/>
      <c r="E205" s="98"/>
      <c r="F205" s="98"/>
      <c r="G205" s="98"/>
      <c r="H205" s="99"/>
    </row>
    <row r="206" spans="1:2" ht="18.75">
      <c r="A206" s="64" t="s">
        <v>350</v>
      </c>
      <c r="B206" s="54"/>
    </row>
    <row r="207" spans="1:8" ht="18.75">
      <c r="A207" s="1" t="s">
        <v>661</v>
      </c>
      <c r="B207" s="54"/>
      <c r="H207" s="4"/>
    </row>
    <row r="208" spans="1:8" ht="18.75">
      <c r="A208" s="1" t="s">
        <v>120</v>
      </c>
      <c r="H208" s="65" t="s">
        <v>745</v>
      </c>
    </row>
  </sheetData>
  <sheetProtection/>
  <mergeCells count="16">
    <mergeCell ref="B10:H10"/>
    <mergeCell ref="B11:H11"/>
    <mergeCell ref="A14:A15"/>
    <mergeCell ref="B14:B15"/>
    <mergeCell ref="D14:G14"/>
    <mergeCell ref="H14:H15"/>
    <mergeCell ref="A12:H12"/>
    <mergeCell ref="E5:H5"/>
    <mergeCell ref="E6:H6"/>
    <mergeCell ref="E9:H9"/>
    <mergeCell ref="E1:H1"/>
    <mergeCell ref="E3:H3"/>
    <mergeCell ref="E4:H4"/>
    <mergeCell ref="E2:H2"/>
    <mergeCell ref="E7:H7"/>
    <mergeCell ref="E8:H8"/>
  </mergeCells>
  <printOptions/>
  <pageMargins left="1.1811023622047245" right="0.7086614173228347" top="0.7480314960629921" bottom="0.7480314960629921" header="0" footer="0"/>
  <pageSetup horizontalDpi="600" verticalDpi="600" orientation="portrait" paperSize="9" scale="85" r:id="rId2"/>
  <headerFooter differentFirst="1">
    <oddHeader>&amp;C&amp;P</oddHeader>
    <firstHeader>&amp;C&amp;P</first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02"/>
  <sheetViews>
    <sheetView view="pageBreakPreview" zoomScale="85" zoomScaleSheetLayoutView="85" workbookViewId="0" topLeftCell="A7">
      <selection activeCell="E31" sqref="E31"/>
    </sheetView>
  </sheetViews>
  <sheetFormatPr defaultColWidth="9.140625" defaultRowHeight="12.75"/>
  <cols>
    <col min="1" max="1" width="4.57421875" style="202" customWidth="1"/>
    <col min="2" max="2" width="47.8515625" style="215" customWidth="1"/>
    <col min="3" max="3" width="17.28125" style="216" customWidth="1"/>
    <col min="4" max="4" width="7.28125" style="72" customWidth="1"/>
    <col min="5" max="5" width="27.57421875" style="487" customWidth="1"/>
    <col min="6" max="6" width="18.28125" style="188" customWidth="1"/>
    <col min="7" max="7" width="13.140625" style="188" customWidth="1"/>
    <col min="8" max="8" width="9.140625" style="189" customWidth="1"/>
    <col min="9" max="9" width="7.7109375" style="189" customWidth="1"/>
    <col min="10" max="16384" width="9.140625" style="189" customWidth="1"/>
  </cols>
  <sheetData>
    <row r="1" spans="1:7" s="186" customFormat="1" ht="18.75" hidden="1">
      <c r="A1" s="183"/>
      <c r="B1" s="184"/>
      <c r="C1" s="383" t="s">
        <v>736</v>
      </c>
      <c r="D1" s="384"/>
      <c r="E1" s="384"/>
      <c r="F1" s="185"/>
      <c r="G1" s="185"/>
    </row>
    <row r="2" spans="1:7" s="186" customFormat="1" ht="73.5" customHeight="1" hidden="1">
      <c r="A2" s="183"/>
      <c r="B2" s="184"/>
      <c r="C2" s="362" t="s">
        <v>763</v>
      </c>
      <c r="D2" s="362"/>
      <c r="E2" s="362"/>
      <c r="F2" s="185"/>
      <c r="G2" s="185"/>
    </row>
    <row r="3" spans="1:7" s="186" customFormat="1" ht="16.5" customHeight="1">
      <c r="A3" s="183"/>
      <c r="B3" s="184"/>
      <c r="C3" s="260" t="s">
        <v>846</v>
      </c>
      <c r="D3" s="255"/>
      <c r="E3" s="475"/>
      <c r="F3" s="185"/>
      <c r="G3" s="185"/>
    </row>
    <row r="4" spans="1:7" s="186" customFormat="1" ht="69" customHeight="1">
      <c r="A4" s="183"/>
      <c r="B4" s="184"/>
      <c r="C4" s="362" t="str">
        <f>'№3'!E7</f>
        <v>к проекту решения Совета 
Черниговского сельского поселения 
Белореченского  района 
от _____ декабря 2023 года № ___</v>
      </c>
      <c r="D4" s="362"/>
      <c r="E4" s="362"/>
      <c r="F4" s="185"/>
      <c r="G4" s="185"/>
    </row>
    <row r="5" spans="1:7" s="186" customFormat="1" ht="18.75" hidden="1">
      <c r="A5" s="183"/>
      <c r="B5" s="184"/>
      <c r="C5" s="362" t="s">
        <v>378</v>
      </c>
      <c r="D5" s="362"/>
      <c r="E5" s="362"/>
      <c r="F5" s="185"/>
      <c r="G5" s="185"/>
    </row>
    <row r="6" spans="1:7" s="186" customFormat="1" ht="105.75" customHeight="1" hidden="1">
      <c r="A6" s="183"/>
      <c r="B6" s="184"/>
      <c r="C6" s="362" t="s">
        <v>831</v>
      </c>
      <c r="D6" s="362"/>
      <c r="E6" s="362"/>
      <c r="F6" s="185"/>
      <c r="G6" s="185"/>
    </row>
    <row r="7" spans="1:7" s="187" customFormat="1" ht="81" customHeight="1">
      <c r="A7" s="221"/>
      <c r="B7" s="385" t="s">
        <v>857</v>
      </c>
      <c r="C7" s="385"/>
      <c r="D7" s="385"/>
      <c r="E7" s="385"/>
      <c r="F7" s="185"/>
      <c r="G7" s="185"/>
    </row>
    <row r="8" spans="1:7" s="187" customFormat="1" ht="3.75" customHeight="1">
      <c r="A8" s="221"/>
      <c r="B8" s="220"/>
      <c r="C8" s="220"/>
      <c r="D8" s="220"/>
      <c r="E8" s="476"/>
      <c r="F8" s="185"/>
      <c r="G8" s="185"/>
    </row>
    <row r="9" spans="1:5" ht="17.25" customHeight="1">
      <c r="A9" s="222"/>
      <c r="B9" s="223"/>
      <c r="C9" s="147"/>
      <c r="D9" s="224"/>
      <c r="E9" s="477" t="s">
        <v>34</v>
      </c>
    </row>
    <row r="10" spans="1:7" s="191" customFormat="1" ht="75.75" customHeight="1">
      <c r="A10" s="225"/>
      <c r="B10" s="219"/>
      <c r="C10" s="192" t="s">
        <v>38</v>
      </c>
      <c r="D10" s="192" t="s">
        <v>82</v>
      </c>
      <c r="E10" s="478" t="s">
        <v>10</v>
      </c>
      <c r="F10" s="190"/>
      <c r="G10" s="190"/>
    </row>
    <row r="11" spans="1:7" s="191" customFormat="1" ht="17.25" customHeight="1">
      <c r="A11" s="225">
        <v>1</v>
      </c>
      <c r="B11" s="219">
        <v>2</v>
      </c>
      <c r="C11" s="192" t="s">
        <v>371</v>
      </c>
      <c r="D11" s="192" t="s">
        <v>372</v>
      </c>
      <c r="E11" s="478">
        <v>5</v>
      </c>
      <c r="F11" s="190"/>
      <c r="G11" s="190"/>
    </row>
    <row r="12" spans="1:7" s="191" customFormat="1" ht="17.25" customHeight="1">
      <c r="A12" s="226"/>
      <c r="B12" s="193"/>
      <c r="C12" s="194"/>
      <c r="D12" s="194"/>
      <c r="E12" s="479"/>
      <c r="F12" s="190"/>
      <c r="G12" s="190"/>
    </row>
    <row r="13" spans="1:7" s="197" customFormat="1" ht="19.5" customHeight="1">
      <c r="A13" s="336"/>
      <c r="B13" s="336" t="s">
        <v>84</v>
      </c>
      <c r="C13" s="144"/>
      <c r="D13" s="144"/>
      <c r="E13" s="480">
        <f>E24+E177+E182+E196+E201+E233+E238+E257+E262+E265+E285+E55</f>
        <v>17793200</v>
      </c>
      <c r="F13" s="195"/>
      <c r="G13" s="196"/>
    </row>
    <row r="14" spans="1:7" s="197" customFormat="1" ht="17.25" customHeight="1" hidden="1">
      <c r="A14" s="336"/>
      <c r="B14" s="336"/>
      <c r="C14" s="144"/>
      <c r="D14" s="144"/>
      <c r="E14" s="480"/>
      <c r="F14" s="196"/>
      <c r="G14" s="196"/>
    </row>
    <row r="15" spans="1:7" s="197" customFormat="1" ht="37.5" hidden="1">
      <c r="A15" s="227">
        <v>1</v>
      </c>
      <c r="B15" s="119" t="s">
        <v>358</v>
      </c>
      <c r="C15" s="144"/>
      <c r="D15" s="144"/>
      <c r="E15" s="480">
        <f>E16</f>
        <v>0</v>
      </c>
      <c r="F15" s="196"/>
      <c r="G15" s="196"/>
    </row>
    <row r="16" spans="1:7" s="197" customFormat="1" ht="93.75" hidden="1">
      <c r="A16" s="336"/>
      <c r="B16" s="95" t="s">
        <v>359</v>
      </c>
      <c r="C16" s="96"/>
      <c r="D16" s="96"/>
      <c r="E16" s="481">
        <f>E17</f>
        <v>0</v>
      </c>
      <c r="F16" s="196"/>
      <c r="G16" s="196"/>
    </row>
    <row r="17" spans="1:7" s="197" customFormat="1" ht="37.5" hidden="1">
      <c r="A17" s="336"/>
      <c r="B17" s="95" t="s">
        <v>244</v>
      </c>
      <c r="C17" s="96" t="s">
        <v>243</v>
      </c>
      <c r="D17" s="96"/>
      <c r="E17" s="481">
        <f>E18</f>
        <v>0</v>
      </c>
      <c r="F17" s="196"/>
      <c r="G17" s="196"/>
    </row>
    <row r="18" spans="1:7" s="197" customFormat="1" ht="18.75" hidden="1">
      <c r="A18" s="336"/>
      <c r="B18" s="95" t="s">
        <v>246</v>
      </c>
      <c r="C18" s="96" t="s">
        <v>245</v>
      </c>
      <c r="D18" s="96"/>
      <c r="E18" s="481">
        <f>E19</f>
        <v>0</v>
      </c>
      <c r="F18" s="196"/>
      <c r="G18" s="196"/>
    </row>
    <row r="19" spans="1:7" s="197" customFormat="1" ht="18.75" hidden="1">
      <c r="A19" s="336"/>
      <c r="B19" s="95" t="s">
        <v>360</v>
      </c>
      <c r="C19" s="96" t="s">
        <v>361</v>
      </c>
      <c r="D19" s="96"/>
      <c r="E19" s="481">
        <f>E20</f>
        <v>0</v>
      </c>
      <c r="F19" s="196"/>
      <c r="G19" s="196"/>
    </row>
    <row r="20" spans="1:7" s="197" customFormat="1" ht="18" customHeight="1" hidden="1">
      <c r="A20" s="336"/>
      <c r="B20" s="95" t="s">
        <v>352</v>
      </c>
      <c r="C20" s="96" t="s">
        <v>361</v>
      </c>
      <c r="D20" s="96" t="s">
        <v>351</v>
      </c>
      <c r="E20" s="481">
        <v>0</v>
      </c>
      <c r="F20" s="196"/>
      <c r="G20" s="196"/>
    </row>
    <row r="21" spans="1:7" s="198" customFormat="1" ht="34.5" customHeight="1" hidden="1">
      <c r="A21" s="336"/>
      <c r="B21" s="119" t="s">
        <v>565</v>
      </c>
      <c r="C21" s="144"/>
      <c r="D21" s="144"/>
      <c r="E21" s="480" t="e">
        <f>E22+E63+E72+#REF!+E123+#REF!+E159+#REF!+#REF!+#REF!</f>
        <v>#REF!</v>
      </c>
      <c r="F21" s="196"/>
      <c r="G21" s="196"/>
    </row>
    <row r="22" spans="1:7" s="72" customFormat="1" ht="18.75" hidden="1">
      <c r="A22" s="228" t="s">
        <v>87</v>
      </c>
      <c r="B22" s="119" t="s">
        <v>41</v>
      </c>
      <c r="C22" s="147"/>
      <c r="D22" s="148"/>
      <c r="E22" s="480" t="e">
        <f>E23+#REF!+E34+E39+E45+E49</f>
        <v>#REF!</v>
      </c>
      <c r="F22" s="71"/>
      <c r="G22" s="71"/>
    </row>
    <row r="23" spans="1:7" s="72" customFormat="1" ht="72" customHeight="1" hidden="1">
      <c r="A23" s="194"/>
      <c r="B23" s="95" t="s">
        <v>43</v>
      </c>
      <c r="C23" s="96"/>
      <c r="D23" s="96"/>
      <c r="E23" s="481" t="e">
        <f>#REF!</f>
        <v>#REF!</v>
      </c>
      <c r="F23" s="118"/>
      <c r="G23" s="118"/>
    </row>
    <row r="24" spans="1:7" s="72" customFormat="1" ht="37.5">
      <c r="A24" s="194"/>
      <c r="B24" s="95" t="str">
        <f>'№5'!B35</f>
        <v>МП "Обеспечение деятельности органов местного самоуправления"</v>
      </c>
      <c r="C24" s="96" t="s">
        <v>458</v>
      </c>
      <c r="D24" s="96"/>
      <c r="E24" s="481">
        <f>E29+E33</f>
        <v>6483400</v>
      </c>
      <c r="F24" s="118"/>
      <c r="G24" s="118"/>
    </row>
    <row r="25" spans="1:7" s="72" customFormat="1" ht="18" customHeight="1" hidden="1">
      <c r="A25" s="144"/>
      <c r="B25" s="95"/>
      <c r="C25" s="144"/>
      <c r="D25" s="144"/>
      <c r="E25" s="480" t="e">
        <f>E26+E72+#REF!+E110+E136+#REF!+#REF!+#REF!+#REF!+#REF!</f>
        <v>#REF!</v>
      </c>
      <c r="F25" s="71"/>
      <c r="G25" s="71"/>
    </row>
    <row r="26" spans="1:7" s="72" customFormat="1" ht="18" customHeight="1" hidden="1">
      <c r="A26" s="229"/>
      <c r="B26" s="95"/>
      <c r="C26" s="147"/>
      <c r="D26" s="148"/>
      <c r="E26" s="480">
        <f>E27+E32+E44+E48+E52+E55</f>
        <v>1884800</v>
      </c>
      <c r="F26" s="71"/>
      <c r="G26" s="71"/>
    </row>
    <row r="27" spans="1:7" s="72" customFormat="1" ht="18" customHeight="1" hidden="1">
      <c r="A27" s="144"/>
      <c r="B27" s="95"/>
      <c r="C27" s="96"/>
      <c r="D27" s="96"/>
      <c r="E27" s="481">
        <f>E28</f>
        <v>1041600</v>
      </c>
      <c r="F27" s="71"/>
      <c r="G27" s="71"/>
    </row>
    <row r="28" spans="1:7" s="72" customFormat="1" ht="18" customHeight="1" hidden="1">
      <c r="A28" s="228"/>
      <c r="B28" s="95"/>
      <c r="C28" s="96" t="s">
        <v>377</v>
      </c>
      <c r="D28" s="96"/>
      <c r="E28" s="481">
        <f>E29</f>
        <v>1041600</v>
      </c>
      <c r="F28" s="71"/>
      <c r="G28" s="71"/>
    </row>
    <row r="29" spans="1:7" s="72" customFormat="1" ht="36.75" customHeight="1">
      <c r="A29" s="194"/>
      <c r="B29" s="95" t="s">
        <v>379</v>
      </c>
      <c r="C29" s="96" t="s">
        <v>459</v>
      </c>
      <c r="D29" s="96"/>
      <c r="E29" s="481">
        <f>E30</f>
        <v>1041600</v>
      </c>
      <c r="F29" s="118"/>
      <c r="G29" s="118"/>
    </row>
    <row r="30" spans="1:7" s="72" customFormat="1" ht="39.75" customHeight="1">
      <c r="A30" s="144"/>
      <c r="B30" s="95" t="s">
        <v>227</v>
      </c>
      <c r="C30" s="96" t="s">
        <v>460</v>
      </c>
      <c r="D30" s="96"/>
      <c r="E30" s="481">
        <f>E31+E32</f>
        <v>1041600</v>
      </c>
      <c r="F30" s="71"/>
      <c r="G30" s="71"/>
    </row>
    <row r="31" spans="1:7" s="72" customFormat="1" ht="114" customHeight="1">
      <c r="A31" s="144"/>
      <c r="B31" s="95" t="str">
        <f>'№5'!B38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1" s="96" t="s">
        <v>460</v>
      </c>
      <c r="D31" s="96" t="s">
        <v>228</v>
      </c>
      <c r="E31" s="481">
        <f>'№5'!H38</f>
        <v>1041600</v>
      </c>
      <c r="F31" s="71"/>
      <c r="G31" s="71"/>
    </row>
    <row r="32" spans="1:7" s="72" customFormat="1" ht="37.5" hidden="1">
      <c r="A32" s="144"/>
      <c r="B32" s="95" t="str">
        <f>'№5'!B24</f>
        <v>Расходы на обеспечение функций органов местного самоуправления</v>
      </c>
      <c r="C32" s="96" t="s">
        <v>380</v>
      </c>
      <c r="D32" s="96" t="s">
        <v>235</v>
      </c>
      <c r="E32" s="481"/>
      <c r="F32" s="71"/>
      <c r="G32" s="71"/>
    </row>
    <row r="33" spans="1:7" s="72" customFormat="1" ht="57.75" customHeight="1">
      <c r="A33" s="144"/>
      <c r="B33" s="95" t="str">
        <f>'№5'!B41</f>
        <v>Обеспечение деятельности муниципальных и немунициальных служащих</v>
      </c>
      <c r="C33" s="96" t="s">
        <v>461</v>
      </c>
      <c r="D33" s="96"/>
      <c r="E33" s="481">
        <f>E35+E43+E50+E52</f>
        <v>5441800</v>
      </c>
      <c r="F33" s="118"/>
      <c r="G33" s="118"/>
    </row>
    <row r="34" spans="1:7" s="72" customFormat="1" ht="18" customHeight="1" hidden="1">
      <c r="A34" s="194"/>
      <c r="B34" s="149"/>
      <c r="C34" s="96"/>
      <c r="D34" s="96"/>
      <c r="E34" s="481"/>
      <c r="F34" s="118"/>
      <c r="G34" s="118"/>
    </row>
    <row r="35" spans="1:7" s="72" customFormat="1" ht="38.25" customHeight="1">
      <c r="A35" s="144"/>
      <c r="B35" s="95" t="str">
        <f>'№5'!B42</f>
        <v>Расходы на обеспечение функций органов местного самоуправления</v>
      </c>
      <c r="C35" s="96" t="s">
        <v>462</v>
      </c>
      <c r="D35" s="96"/>
      <c r="E35" s="481">
        <f>E37+E38+E40</f>
        <v>4900000</v>
      </c>
      <c r="F35" s="71"/>
      <c r="G35" s="71"/>
    </row>
    <row r="36" spans="1:7" s="72" customFormat="1" ht="18.75" hidden="1">
      <c r="A36" s="144"/>
      <c r="B36" s="95"/>
      <c r="C36" s="96"/>
      <c r="D36" s="96"/>
      <c r="E36" s="481"/>
      <c r="F36" s="71"/>
      <c r="G36" s="71"/>
    </row>
    <row r="37" spans="1:7" s="72" customFormat="1" ht="113.25" customHeight="1">
      <c r="A37" s="144"/>
      <c r="B37" s="95" t="str">
        <f>B31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7" s="96" t="s">
        <v>462</v>
      </c>
      <c r="D37" s="96" t="s">
        <v>228</v>
      </c>
      <c r="E37" s="481">
        <f>'№5'!H43</f>
        <v>4830243</v>
      </c>
      <c r="F37" s="71"/>
      <c r="G37" s="71"/>
    </row>
    <row r="38" spans="1:11" s="72" customFormat="1" ht="41.25" customHeight="1">
      <c r="A38" s="144"/>
      <c r="B38" s="95" t="s">
        <v>236</v>
      </c>
      <c r="C38" s="96" t="s">
        <v>462</v>
      </c>
      <c r="D38" s="96" t="s">
        <v>235</v>
      </c>
      <c r="E38" s="481">
        <f>'№5'!H44</f>
        <v>22757</v>
      </c>
      <c r="F38" s="199"/>
      <c r="G38" s="199"/>
      <c r="H38" s="200"/>
      <c r="I38" s="200"/>
      <c r="J38" s="200"/>
      <c r="K38" s="200"/>
    </row>
    <row r="39" spans="1:7" s="72" customFormat="1" ht="18.75" hidden="1">
      <c r="A39" s="144"/>
      <c r="B39" s="95"/>
      <c r="C39" s="96" t="s">
        <v>376</v>
      </c>
      <c r="D39" s="96"/>
      <c r="E39" s="481"/>
      <c r="F39" s="71"/>
      <c r="G39" s="71"/>
    </row>
    <row r="40" spans="1:7" s="72" customFormat="1" ht="18.75">
      <c r="A40" s="144"/>
      <c r="B40" s="95" t="str">
        <f>'№5'!B45</f>
        <v>Иные бюджетные ассигнования</v>
      </c>
      <c r="C40" s="96" t="s">
        <v>462</v>
      </c>
      <c r="D40" s="96" t="s">
        <v>237</v>
      </c>
      <c r="E40" s="481">
        <f>'№5'!H45</f>
        <v>47000</v>
      </c>
      <c r="F40" s="71"/>
      <c r="G40" s="71"/>
    </row>
    <row r="41" spans="1:7" s="72" customFormat="1" ht="36" customHeight="1" hidden="1">
      <c r="A41" s="144"/>
      <c r="B41" s="95" t="str">
        <f>'№5'!B30</f>
        <v>Расходы на передачу полномочий из поселений</v>
      </c>
      <c r="C41" s="96" t="s">
        <v>501</v>
      </c>
      <c r="D41" s="96"/>
      <c r="E41" s="481">
        <f>E42</f>
        <v>0</v>
      </c>
      <c r="F41" s="71"/>
      <c r="G41" s="71"/>
    </row>
    <row r="42" spans="1:7" s="72" customFormat="1" ht="18.75" hidden="1">
      <c r="A42" s="144"/>
      <c r="B42" s="95" t="str">
        <f>'№5'!B31</f>
        <v>Межбюджетные трансферты</v>
      </c>
      <c r="C42" s="96" t="s">
        <v>501</v>
      </c>
      <c r="D42" s="96" t="s">
        <v>351</v>
      </c>
      <c r="E42" s="481">
        <f>'№5'!H31</f>
        <v>0</v>
      </c>
      <c r="F42" s="71"/>
      <c r="G42" s="71"/>
    </row>
    <row r="43" spans="1:11" s="200" customFormat="1" ht="84.75" customHeight="1">
      <c r="A43" s="144"/>
      <c r="B43" s="95" t="str">
        <f>'№5'!B109</f>
        <v>Субвенции на осуществление первичного воинского учета органами местного самоуправления поселений, муниципальных и городских округов</v>
      </c>
      <c r="C43" s="96" t="s">
        <v>467</v>
      </c>
      <c r="D43" s="96"/>
      <c r="E43" s="481">
        <f>E44</f>
        <v>308000</v>
      </c>
      <c r="F43" s="71"/>
      <c r="G43" s="71"/>
      <c r="H43" s="72"/>
      <c r="I43" s="72"/>
      <c r="J43" s="72"/>
      <c r="K43" s="72"/>
    </row>
    <row r="44" spans="1:7" s="72" customFormat="1" ht="114" customHeight="1">
      <c r="A44" s="144"/>
      <c r="B44" s="95" t="str">
        <f>'№5'!B43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4" s="96" t="s">
        <v>467</v>
      </c>
      <c r="D44" s="96" t="s">
        <v>228</v>
      </c>
      <c r="E44" s="481">
        <f>'№5'!H109</f>
        <v>308000</v>
      </c>
      <c r="F44" s="71"/>
      <c r="G44" s="71"/>
    </row>
    <row r="45" spans="1:7" s="72" customFormat="1" ht="18" customHeight="1" hidden="1">
      <c r="A45" s="194"/>
      <c r="B45" s="95"/>
      <c r="C45" s="96"/>
      <c r="D45" s="96"/>
      <c r="E45" s="481"/>
      <c r="F45" s="118"/>
      <c r="G45" s="118"/>
    </row>
    <row r="46" spans="1:7" s="72" customFormat="1" ht="18" customHeight="1" hidden="1">
      <c r="A46" s="144"/>
      <c r="B46" s="95"/>
      <c r="C46" s="96"/>
      <c r="D46" s="96"/>
      <c r="E46" s="481"/>
      <c r="F46" s="71"/>
      <c r="G46" s="71"/>
    </row>
    <row r="47" spans="1:7" s="72" customFormat="1" ht="18" customHeight="1" hidden="1">
      <c r="A47" s="144"/>
      <c r="B47" s="95"/>
      <c r="C47" s="96"/>
      <c r="D47" s="96"/>
      <c r="E47" s="481"/>
      <c r="F47" s="71"/>
      <c r="G47" s="71"/>
    </row>
    <row r="48" spans="1:7" s="72" customFormat="1" ht="18.75" hidden="1">
      <c r="A48" s="144"/>
      <c r="B48" s="95"/>
      <c r="C48" s="96"/>
      <c r="D48" s="96"/>
      <c r="E48" s="481"/>
      <c r="F48" s="71"/>
      <c r="G48" s="71"/>
    </row>
    <row r="49" spans="1:7" s="72" customFormat="1" ht="18" customHeight="1" hidden="1">
      <c r="A49" s="194"/>
      <c r="B49" s="95"/>
      <c r="C49" s="96"/>
      <c r="D49" s="96"/>
      <c r="E49" s="481"/>
      <c r="F49" s="118"/>
      <c r="G49" s="118"/>
    </row>
    <row r="50" spans="1:11" s="72" customFormat="1" ht="75.75" customHeight="1">
      <c r="A50" s="144"/>
      <c r="B50" s="95" t="str">
        <f>'№5'!B47</f>
        <v>Осуществление отдельных полномочий Краснодарского края по образованию и организации деятельности административных комиссий</v>
      </c>
      <c r="C50" s="96" t="s">
        <v>463</v>
      </c>
      <c r="D50" s="96"/>
      <c r="E50" s="481">
        <f>E51</f>
        <v>3800</v>
      </c>
      <c r="F50" s="185"/>
      <c r="G50" s="185"/>
      <c r="H50" s="186"/>
      <c r="I50" s="186"/>
      <c r="J50" s="186"/>
      <c r="K50" s="186"/>
    </row>
    <row r="51" spans="1:7" s="72" customFormat="1" ht="40.5" customHeight="1">
      <c r="A51" s="144"/>
      <c r="B51" s="95" t="str">
        <f>B38</f>
        <v>Закупка товаров, работ и услуг для государственных (муниципальных)нужд</v>
      </c>
      <c r="C51" s="96" t="s">
        <v>463</v>
      </c>
      <c r="D51" s="96" t="s">
        <v>235</v>
      </c>
      <c r="E51" s="481">
        <f>'№5'!H47</f>
        <v>3800</v>
      </c>
      <c r="F51" s="71"/>
      <c r="G51" s="71"/>
    </row>
    <row r="52" spans="1:11" s="72" customFormat="1" ht="85.5" customHeight="1">
      <c r="A52" s="144"/>
      <c r="B52" s="95" t="str">
        <f>B43</f>
        <v>Субвенции на осуществление первичного воинского учета органами местного самоуправления поселений, муниципальных и городских округов</v>
      </c>
      <c r="C52" s="96" t="s">
        <v>468</v>
      </c>
      <c r="D52" s="96"/>
      <c r="E52" s="481">
        <f>E53+E54</f>
        <v>230000</v>
      </c>
      <c r="F52" s="185"/>
      <c r="G52" s="185"/>
      <c r="H52" s="186"/>
      <c r="I52" s="186"/>
      <c r="J52" s="186"/>
      <c r="K52" s="186"/>
    </row>
    <row r="53" spans="1:11" s="72" customFormat="1" ht="111.75" customHeight="1">
      <c r="A53" s="144"/>
      <c r="B53" s="95" t="str">
        <f>B44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53" s="96" t="s">
        <v>468</v>
      </c>
      <c r="D53" s="96" t="s">
        <v>228</v>
      </c>
      <c r="E53" s="481">
        <f>'№5'!H112</f>
        <v>179865</v>
      </c>
      <c r="F53" s="185"/>
      <c r="G53" s="185"/>
      <c r="H53" s="186"/>
      <c r="I53" s="186"/>
      <c r="J53" s="186"/>
      <c r="K53" s="186"/>
    </row>
    <row r="54" spans="1:11" s="72" customFormat="1" ht="39" customHeight="1">
      <c r="A54" s="144"/>
      <c r="B54" s="95" t="s">
        <v>236</v>
      </c>
      <c r="C54" s="96" t="s">
        <v>468</v>
      </c>
      <c r="D54" s="96" t="s">
        <v>235</v>
      </c>
      <c r="E54" s="481">
        <f>'№5'!H114</f>
        <v>50135</v>
      </c>
      <c r="F54" s="185"/>
      <c r="G54" s="185"/>
      <c r="H54" s="186"/>
      <c r="I54" s="186"/>
      <c r="J54" s="186"/>
      <c r="K54" s="186"/>
    </row>
    <row r="55" spans="1:11" s="72" customFormat="1" ht="56.25">
      <c r="A55" s="144"/>
      <c r="B55" s="95" t="str">
        <f>'№5'!B145</f>
        <v>Мероприятия и ведомственные целевые программы муниципального образования Белореченский район</v>
      </c>
      <c r="C55" s="96" t="s">
        <v>464</v>
      </c>
      <c r="D55" s="96"/>
      <c r="E55" s="481">
        <f>E61+E93+E151+E153+E170</f>
        <v>305200</v>
      </c>
      <c r="F55" s="199"/>
      <c r="G55" s="199"/>
      <c r="H55" s="200"/>
      <c r="I55" s="200"/>
      <c r="J55" s="200"/>
      <c r="K55" s="200"/>
    </row>
    <row r="56" spans="1:7" s="72" customFormat="1" ht="18" customHeight="1" hidden="1">
      <c r="A56" s="144"/>
      <c r="B56" s="95"/>
      <c r="C56" s="96"/>
      <c r="D56" s="96"/>
      <c r="E56" s="481"/>
      <c r="F56" s="71"/>
      <c r="G56" s="71"/>
    </row>
    <row r="57" spans="1:7" s="72" customFormat="1" ht="18.75" hidden="1">
      <c r="A57" s="144"/>
      <c r="B57" s="95"/>
      <c r="C57" s="96"/>
      <c r="D57" s="96"/>
      <c r="E57" s="481"/>
      <c r="F57" s="71"/>
      <c r="G57" s="71"/>
    </row>
    <row r="58" spans="1:7" s="72" customFormat="1" ht="18.75" hidden="1">
      <c r="A58" s="144"/>
      <c r="B58" s="95"/>
      <c r="C58" s="96"/>
      <c r="D58" s="96"/>
      <c r="E58" s="481"/>
      <c r="F58" s="71"/>
      <c r="G58" s="71"/>
    </row>
    <row r="59" spans="1:7" s="72" customFormat="1" ht="18.75" hidden="1">
      <c r="A59" s="144"/>
      <c r="B59" s="95"/>
      <c r="C59" s="96"/>
      <c r="D59" s="96"/>
      <c r="E59" s="481"/>
      <c r="F59" s="71"/>
      <c r="G59" s="71"/>
    </row>
    <row r="60" spans="1:7" s="72" customFormat="1" ht="0.75" customHeight="1">
      <c r="A60" s="144"/>
      <c r="B60" s="95"/>
      <c r="C60" s="96"/>
      <c r="D60" s="96"/>
      <c r="E60" s="481"/>
      <c r="F60" s="71"/>
      <c r="G60" s="71"/>
    </row>
    <row r="61" spans="1:7" s="72" customFormat="1" ht="54" customHeight="1">
      <c r="A61" s="144"/>
      <c r="B61" s="95" t="str">
        <f>'№5'!B308</f>
        <v>ВЦП "Повышение информированности населения о деятельности органов власти" </v>
      </c>
      <c r="C61" s="96" t="s">
        <v>497</v>
      </c>
      <c r="D61" s="96"/>
      <c r="E61" s="481">
        <f>E68+E91</f>
        <v>130000</v>
      </c>
      <c r="F61" s="71"/>
      <c r="G61" s="71"/>
    </row>
    <row r="62" spans="1:7" s="72" customFormat="1" ht="18" customHeight="1" hidden="1">
      <c r="A62" s="144"/>
      <c r="B62" s="95"/>
      <c r="C62" s="96"/>
      <c r="D62" s="96"/>
      <c r="E62" s="481"/>
      <c r="F62" s="71"/>
      <c r="G62" s="71"/>
    </row>
    <row r="63" spans="1:7" s="72" customFormat="1" ht="18" customHeight="1" hidden="1">
      <c r="A63" s="144" t="s">
        <v>88</v>
      </c>
      <c r="B63" s="119"/>
      <c r="C63" s="96"/>
      <c r="D63" s="96"/>
      <c r="E63" s="481"/>
      <c r="F63" s="71"/>
      <c r="G63" s="71"/>
    </row>
    <row r="64" spans="1:7" s="200" customFormat="1" ht="18" customHeight="1" hidden="1">
      <c r="A64" s="229"/>
      <c r="B64" s="95"/>
      <c r="C64" s="96"/>
      <c r="D64" s="96"/>
      <c r="E64" s="481"/>
      <c r="F64" s="201"/>
      <c r="G64" s="201"/>
    </row>
    <row r="65" spans="1:7" s="200" customFormat="1" ht="18" customHeight="1" hidden="1">
      <c r="A65" s="194"/>
      <c r="B65" s="95"/>
      <c r="C65" s="96"/>
      <c r="D65" s="96"/>
      <c r="E65" s="481"/>
      <c r="F65" s="201"/>
      <c r="G65" s="201"/>
    </row>
    <row r="66" spans="1:7" s="72" customFormat="1" ht="18" customHeight="1" hidden="1">
      <c r="A66" s="144"/>
      <c r="B66" s="95"/>
      <c r="C66" s="96"/>
      <c r="D66" s="96"/>
      <c r="E66" s="481"/>
      <c r="F66" s="71"/>
      <c r="G66" s="71"/>
    </row>
    <row r="67" spans="1:7" s="72" customFormat="1" ht="51" customHeight="1" hidden="1">
      <c r="A67" s="144"/>
      <c r="B67" s="95" t="str">
        <f>'№5'!B309</f>
        <v>ВЦП "Повышение информированности населения о деятельности органов власти" </v>
      </c>
      <c r="C67" s="96" t="s">
        <v>598</v>
      </c>
      <c r="D67" s="96"/>
      <c r="E67" s="481"/>
      <c r="F67" s="71"/>
      <c r="G67" s="71"/>
    </row>
    <row r="68" spans="1:7" s="72" customFormat="1" ht="54" customHeight="1">
      <c r="A68" s="144"/>
      <c r="B68" s="95" t="s">
        <v>668</v>
      </c>
      <c r="C68" s="96" t="s">
        <v>798</v>
      </c>
      <c r="D68" s="96"/>
      <c r="E68" s="481">
        <f>E69</f>
        <v>130000</v>
      </c>
      <c r="F68" s="96"/>
      <c r="G68" s="71"/>
    </row>
    <row r="69" spans="1:7" s="72" customFormat="1" ht="53.25" customHeight="1">
      <c r="A69" s="144"/>
      <c r="B69" s="95" t="str">
        <f>'№5'!B311</f>
        <v>Закупка товаров, работ и услуг для обеспечения государственных (муниципальных)нужд</v>
      </c>
      <c r="C69" s="96" t="s">
        <v>798</v>
      </c>
      <c r="D69" s="96" t="s">
        <v>235</v>
      </c>
      <c r="E69" s="481">
        <f>'№5'!H75</f>
        <v>130000</v>
      </c>
      <c r="F69" s="71"/>
      <c r="G69" s="71"/>
    </row>
    <row r="70" spans="1:7" s="72" customFormat="1" ht="18" customHeight="1" hidden="1">
      <c r="A70" s="144"/>
      <c r="B70" s="95"/>
      <c r="C70" s="96"/>
      <c r="D70" s="96"/>
      <c r="E70" s="481"/>
      <c r="F70" s="71"/>
      <c r="G70" s="71"/>
    </row>
    <row r="71" spans="1:7" s="72" customFormat="1" ht="18.75" hidden="1">
      <c r="A71" s="144"/>
      <c r="B71" s="95"/>
      <c r="C71" s="96"/>
      <c r="D71" s="96"/>
      <c r="E71" s="481"/>
      <c r="F71" s="71"/>
      <c r="G71" s="71"/>
    </row>
    <row r="72" spans="1:7" s="72" customFormat="1" ht="17.25" customHeight="1" hidden="1">
      <c r="A72" s="228" t="s">
        <v>90</v>
      </c>
      <c r="B72" s="152"/>
      <c r="C72" s="150"/>
      <c r="D72" s="150"/>
      <c r="E72" s="480"/>
      <c r="F72" s="71"/>
      <c r="G72" s="71"/>
    </row>
    <row r="73" spans="1:7" s="72" customFormat="1" ht="18" customHeight="1" hidden="1">
      <c r="A73" s="194"/>
      <c r="B73" s="95"/>
      <c r="C73" s="96"/>
      <c r="D73" s="96"/>
      <c r="E73" s="481"/>
      <c r="F73" s="118"/>
      <c r="G73" s="118"/>
    </row>
    <row r="74" spans="1:7" s="72" customFormat="1" ht="18.75" hidden="1">
      <c r="A74" s="144"/>
      <c r="B74" s="95"/>
      <c r="C74" s="96"/>
      <c r="D74" s="96"/>
      <c r="E74" s="481"/>
      <c r="F74" s="118"/>
      <c r="G74" s="118"/>
    </row>
    <row r="75" spans="1:7" s="72" customFormat="1" ht="18.75" hidden="1">
      <c r="A75" s="144"/>
      <c r="B75" s="95"/>
      <c r="C75" s="96"/>
      <c r="D75" s="96"/>
      <c r="E75" s="481"/>
      <c r="F75" s="71"/>
      <c r="G75" s="71"/>
    </row>
    <row r="76" spans="1:7" s="72" customFormat="1" ht="18.75" hidden="1">
      <c r="A76" s="144"/>
      <c r="B76" s="95" t="e">
        <f>'№5'!#REF!</f>
        <v>#REF!</v>
      </c>
      <c r="C76" s="96" t="s">
        <v>470</v>
      </c>
      <c r="D76" s="96"/>
      <c r="E76" s="481" t="e">
        <f>E77</f>
        <v>#REF!</v>
      </c>
      <c r="F76" s="71"/>
      <c r="G76" s="71"/>
    </row>
    <row r="77" spans="1:7" s="72" customFormat="1" ht="18.75" hidden="1">
      <c r="A77" s="144"/>
      <c r="B77" s="95" t="e">
        <f>'№5'!#REF!</f>
        <v>#REF!</v>
      </c>
      <c r="C77" s="96" t="s">
        <v>470</v>
      </c>
      <c r="D77" s="96" t="s">
        <v>235</v>
      </c>
      <c r="E77" s="481" t="e">
        <f>'№5'!#REF!</f>
        <v>#REF!</v>
      </c>
      <c r="F77" s="71"/>
      <c r="G77" s="71"/>
    </row>
    <row r="78" spans="1:7" s="72" customFormat="1" ht="18.75" hidden="1">
      <c r="A78" s="144"/>
      <c r="B78" s="95"/>
      <c r="C78" s="96"/>
      <c r="D78" s="96"/>
      <c r="E78" s="481"/>
      <c r="F78" s="71"/>
      <c r="G78" s="71"/>
    </row>
    <row r="79" spans="1:7" s="72" customFormat="1" ht="18" customHeight="1" hidden="1">
      <c r="A79" s="144"/>
      <c r="B79" s="119"/>
      <c r="C79" s="96"/>
      <c r="D79" s="150"/>
      <c r="E79" s="481"/>
      <c r="F79" s="71"/>
      <c r="G79" s="71"/>
    </row>
    <row r="80" spans="1:7" s="72" customFormat="1" ht="18" customHeight="1" hidden="1">
      <c r="A80" s="144"/>
      <c r="B80" s="95"/>
      <c r="C80" s="96"/>
      <c r="D80" s="96"/>
      <c r="E80" s="481"/>
      <c r="F80" s="71"/>
      <c r="G80" s="71"/>
    </row>
    <row r="81" spans="1:7" s="72" customFormat="1" ht="18" customHeight="1" hidden="1">
      <c r="A81" s="144"/>
      <c r="B81" s="95"/>
      <c r="C81" s="96"/>
      <c r="D81" s="96"/>
      <c r="E81" s="481"/>
      <c r="F81" s="71"/>
      <c r="G81" s="71"/>
    </row>
    <row r="82" spans="1:7" s="72" customFormat="1" ht="18.75" hidden="1">
      <c r="A82" s="144"/>
      <c r="B82" s="95"/>
      <c r="C82" s="96"/>
      <c r="D82" s="96"/>
      <c r="E82" s="481"/>
      <c r="F82" s="71"/>
      <c r="G82" s="71"/>
    </row>
    <row r="83" spans="1:7" s="72" customFormat="1" ht="18.75" hidden="1">
      <c r="A83" s="194"/>
      <c r="B83" s="95"/>
      <c r="C83" s="96"/>
      <c r="D83" s="96"/>
      <c r="E83" s="481"/>
      <c r="F83" s="118"/>
      <c r="G83" s="118"/>
    </row>
    <row r="84" spans="1:7" s="72" customFormat="1" ht="93.75" hidden="1">
      <c r="A84" s="194"/>
      <c r="B84" s="95" t="str">
        <f>'№5'!B135</f>
        <v>МЦП "Привлечение граждан и их объединений к участию в охране общественного порядка на территории поселения"
</v>
      </c>
      <c r="C84" s="96" t="s">
        <v>472</v>
      </c>
      <c r="D84" s="96"/>
      <c r="E84" s="481">
        <f>E85</f>
        <v>0</v>
      </c>
      <c r="F84" s="118"/>
      <c r="G84" s="118"/>
    </row>
    <row r="85" spans="1:7" s="72" customFormat="1" ht="56.25" hidden="1">
      <c r="A85" s="194"/>
      <c r="B85" s="95" t="str">
        <f>'№5'!B136</f>
        <v>Закупка товаров, работ и услуг для государственных (муниципальных)нужд</v>
      </c>
      <c r="C85" s="96" t="s">
        <v>472</v>
      </c>
      <c r="D85" s="96" t="s">
        <v>235</v>
      </c>
      <c r="E85" s="481">
        <f>'№5'!H136</f>
        <v>0</v>
      </c>
      <c r="F85" s="118"/>
      <c r="G85" s="118"/>
    </row>
    <row r="86" spans="1:7" s="72" customFormat="1" ht="75" hidden="1">
      <c r="A86" s="144"/>
      <c r="B86" s="95" t="str">
        <f>'№5'!B119</f>
        <v>Предупреждение и ликвидация последствий чрезвычайных ситуаций и стихийных бедствий природного и техногенного характера</v>
      </c>
      <c r="C86" s="96" t="s">
        <v>471</v>
      </c>
      <c r="D86" s="96"/>
      <c r="E86" s="481">
        <f>E91</f>
        <v>0</v>
      </c>
      <c r="F86" s="71"/>
      <c r="G86" s="71"/>
    </row>
    <row r="87" spans="1:7" s="72" customFormat="1" ht="18.75" hidden="1">
      <c r="A87" s="144"/>
      <c r="B87" s="95"/>
      <c r="C87" s="96"/>
      <c r="D87" s="96"/>
      <c r="E87" s="481"/>
      <c r="F87" s="71"/>
      <c r="G87" s="71"/>
    </row>
    <row r="88" spans="1:7" s="72" customFormat="1" ht="18.75" hidden="1">
      <c r="A88" s="144"/>
      <c r="B88" s="95"/>
      <c r="C88" s="96"/>
      <c r="D88" s="96"/>
      <c r="E88" s="481"/>
      <c r="F88" s="71"/>
      <c r="G88" s="71"/>
    </row>
    <row r="89" spans="1:7" s="72" customFormat="1" ht="18" customHeight="1" hidden="1">
      <c r="A89" s="144"/>
      <c r="B89" s="95"/>
      <c r="C89" s="96"/>
      <c r="D89" s="96"/>
      <c r="E89" s="481"/>
      <c r="F89" s="71"/>
      <c r="G89" s="71"/>
    </row>
    <row r="90" spans="1:7" s="72" customFormat="1" ht="18.75" hidden="1">
      <c r="A90" s="144"/>
      <c r="B90" s="95"/>
      <c r="C90" s="96"/>
      <c r="D90" s="96"/>
      <c r="E90" s="481"/>
      <c r="F90" s="71"/>
      <c r="G90" s="71"/>
    </row>
    <row r="91" spans="1:7" s="72" customFormat="1" ht="58.5" customHeight="1" hidden="1">
      <c r="A91" s="144"/>
      <c r="B91" s="95" t="s">
        <v>309</v>
      </c>
      <c r="C91" s="96" t="s">
        <v>600</v>
      </c>
      <c r="D91" s="96"/>
      <c r="E91" s="481">
        <f>E92</f>
        <v>0</v>
      </c>
      <c r="F91" s="71"/>
      <c r="G91" s="71"/>
    </row>
    <row r="92" spans="1:7" s="72" customFormat="1" ht="18" customHeight="1" hidden="1">
      <c r="A92" s="144"/>
      <c r="B92" s="95" t="str">
        <f>'№5'!B120</f>
        <v>Закупка товаров,работ и услуг для государственных и (муниципальных) нужд</v>
      </c>
      <c r="C92" s="96" t="s">
        <v>600</v>
      </c>
      <c r="D92" s="96" t="s">
        <v>235</v>
      </c>
      <c r="E92" s="481"/>
      <c r="F92" s="71"/>
      <c r="G92" s="71"/>
    </row>
    <row r="93" spans="1:7" s="200" customFormat="1" ht="18.75" hidden="1">
      <c r="A93" s="228"/>
      <c r="B93" s="95" t="str">
        <f>'№5'!B128</f>
        <v>Обеспечение безопасности населения</v>
      </c>
      <c r="C93" s="96" t="s">
        <v>469</v>
      </c>
      <c r="D93" s="96"/>
      <c r="E93" s="481">
        <f>E96+E99</f>
        <v>0</v>
      </c>
      <c r="F93" s="199"/>
      <c r="G93" s="199"/>
    </row>
    <row r="94" spans="1:5" s="200" customFormat="1" ht="94.5" customHeight="1" hidden="1">
      <c r="A94" s="228"/>
      <c r="B94" s="95" t="s">
        <v>256</v>
      </c>
      <c r="C94" s="96" t="s">
        <v>596</v>
      </c>
      <c r="D94" s="96"/>
      <c r="E94" s="481">
        <f>E96</f>
        <v>0</v>
      </c>
    </row>
    <row r="95" spans="1:7" s="200" customFormat="1" ht="93.75" customHeight="1" hidden="1">
      <c r="A95" s="228"/>
      <c r="B95" s="95" t="s">
        <v>256</v>
      </c>
      <c r="C95" s="96" t="s">
        <v>526</v>
      </c>
      <c r="D95" s="96"/>
      <c r="E95" s="481">
        <f>E96</f>
        <v>0</v>
      </c>
      <c r="F95" s="199"/>
      <c r="G95" s="199"/>
    </row>
    <row r="96" spans="1:7" s="200" customFormat="1" ht="54.75" customHeight="1" hidden="1">
      <c r="A96" s="228"/>
      <c r="B96" s="95" t="s">
        <v>605</v>
      </c>
      <c r="C96" s="96" t="s">
        <v>526</v>
      </c>
      <c r="D96" s="96" t="s">
        <v>235</v>
      </c>
      <c r="E96" s="481">
        <f>'№5'!H120</f>
        <v>0</v>
      </c>
      <c r="F96" s="199"/>
      <c r="G96" s="199"/>
    </row>
    <row r="97" spans="1:7" s="72" customFormat="1" ht="96.75" customHeight="1" hidden="1">
      <c r="A97" s="144"/>
      <c r="B97" s="141" t="str">
        <f>'№5'!B129</f>
        <v>Мероприятия по предупреждению и ликвидации чрезвычайных ситуаций, стихийных бедствий и их последствий, выполняемые в рамках специальных решений</v>
      </c>
      <c r="C97" s="96" t="s">
        <v>596</v>
      </c>
      <c r="D97" s="96"/>
      <c r="E97" s="481">
        <f>E98</f>
        <v>0</v>
      </c>
      <c r="F97" s="71"/>
      <c r="G97" s="71"/>
    </row>
    <row r="98" spans="1:7" s="72" customFormat="1" ht="37.5" hidden="1">
      <c r="A98" s="144"/>
      <c r="B98" s="141" t="str">
        <f>'№5'!B130</f>
        <v>Обеспечение мер пожарной  безопасности</v>
      </c>
      <c r="C98" s="96" t="s">
        <v>535</v>
      </c>
      <c r="D98" s="96"/>
      <c r="E98" s="481">
        <f>E99</f>
        <v>0</v>
      </c>
      <c r="F98" s="71"/>
      <c r="G98" s="71"/>
    </row>
    <row r="99" spans="1:7" s="72" customFormat="1" ht="53.25" customHeight="1" hidden="1">
      <c r="A99" s="144"/>
      <c r="B99" s="95" t="str">
        <f>'№5'!B131</f>
        <v>Закупка товаров, работ и услуг для обеспечения государственных (муниципальных)нужд</v>
      </c>
      <c r="C99" s="96" t="s">
        <v>535</v>
      </c>
      <c r="D99" s="96" t="s">
        <v>235</v>
      </c>
      <c r="E99" s="481">
        <f>'№5'!H131</f>
        <v>0</v>
      </c>
      <c r="F99" s="71"/>
      <c r="G99" s="71"/>
    </row>
    <row r="100" spans="1:7" s="72" customFormat="1" ht="18.75" hidden="1">
      <c r="A100" s="194"/>
      <c r="B100" s="95" t="e">
        <f>'№5'!#REF!</f>
        <v>#REF!</v>
      </c>
      <c r="C100" s="96" t="s">
        <v>527</v>
      </c>
      <c r="D100" s="96"/>
      <c r="E100" s="481" t="e">
        <f>E101</f>
        <v>#REF!</v>
      </c>
      <c r="F100" s="71"/>
      <c r="G100" s="71"/>
    </row>
    <row r="101" spans="1:7" s="72" customFormat="1" ht="18.75" hidden="1">
      <c r="A101" s="144"/>
      <c r="B101" s="95" t="e">
        <f>'№5'!#REF!</f>
        <v>#REF!</v>
      </c>
      <c r="C101" s="96" t="s">
        <v>527</v>
      </c>
      <c r="D101" s="96" t="s">
        <v>235</v>
      </c>
      <c r="E101" s="481" t="e">
        <f>'№5'!#REF!</f>
        <v>#REF!</v>
      </c>
      <c r="F101" s="71"/>
      <c r="G101" s="71"/>
    </row>
    <row r="102" spans="1:7" s="72" customFormat="1" ht="37.5" hidden="1">
      <c r="A102" s="144"/>
      <c r="B102" s="95" t="s">
        <v>517</v>
      </c>
      <c r="C102" s="96" t="s">
        <v>516</v>
      </c>
      <c r="D102" s="96"/>
      <c r="E102" s="481" t="e">
        <f>E103</f>
        <v>#REF!</v>
      </c>
      <c r="F102" s="71"/>
      <c r="G102" s="71"/>
    </row>
    <row r="103" spans="1:7" s="72" customFormat="1" ht="54" customHeight="1" hidden="1">
      <c r="A103" s="144"/>
      <c r="B103" s="95" t="e">
        <f>B101</f>
        <v>#REF!</v>
      </c>
      <c r="C103" s="96" t="s">
        <v>516</v>
      </c>
      <c r="D103" s="96" t="s">
        <v>235</v>
      </c>
      <c r="E103" s="481" t="e">
        <f>'№5'!#REF!</f>
        <v>#REF!</v>
      </c>
      <c r="F103" s="71"/>
      <c r="G103" s="71"/>
    </row>
    <row r="104" spans="1:7" s="72" customFormat="1" ht="56.25" hidden="1">
      <c r="A104" s="229"/>
      <c r="B104" s="95" t="str">
        <f>'№5'!B92</f>
        <v>Другие непрограммные направления деятельности органов местного самоуправления</v>
      </c>
      <c r="C104" s="96" t="s">
        <v>478</v>
      </c>
      <c r="D104" s="96"/>
      <c r="E104" s="481" t="e">
        <f>E105</f>
        <v>#REF!</v>
      </c>
      <c r="F104" s="71"/>
      <c r="G104" s="71"/>
    </row>
    <row r="105" spans="1:7" s="72" customFormat="1" ht="37.5" hidden="1">
      <c r="A105" s="144"/>
      <c r="B105" s="95" t="str">
        <f>'№5'!B94</f>
        <v>Мероприятия по землеустройству и землепользованию</v>
      </c>
      <c r="C105" s="96" t="s">
        <v>528</v>
      </c>
      <c r="D105" s="96"/>
      <c r="E105" s="481" t="e">
        <f>E106+#REF!</f>
        <v>#REF!</v>
      </c>
      <c r="F105" s="71"/>
      <c r="G105" s="71"/>
    </row>
    <row r="106" spans="1:7" s="72" customFormat="1" ht="56.25" hidden="1">
      <c r="A106" s="144"/>
      <c r="B106" s="141" t="str">
        <f>'№5'!B95</f>
        <v>Закупка товаров, работ и услуг для государственных (муниципальных)нужд</v>
      </c>
      <c r="C106" s="96" t="s">
        <v>528</v>
      </c>
      <c r="D106" s="96" t="s">
        <v>235</v>
      </c>
      <c r="E106" s="481"/>
      <c r="F106" s="71"/>
      <c r="G106" s="71"/>
    </row>
    <row r="107" spans="1:7" s="72" customFormat="1" ht="18" customHeight="1" hidden="1">
      <c r="A107" s="144"/>
      <c r="B107" s="95"/>
      <c r="C107" s="96"/>
      <c r="D107" s="96"/>
      <c r="E107" s="481"/>
      <c r="F107" s="71"/>
      <c r="G107" s="71"/>
    </row>
    <row r="108" spans="1:7" s="72" customFormat="1" ht="18" customHeight="1" hidden="1">
      <c r="A108" s="144"/>
      <c r="B108" s="95"/>
      <c r="C108" s="96"/>
      <c r="D108" s="96"/>
      <c r="E108" s="481"/>
      <c r="F108" s="71"/>
      <c r="G108" s="71"/>
    </row>
    <row r="109" spans="1:7" s="72" customFormat="1" ht="18.75" hidden="1">
      <c r="A109" s="144"/>
      <c r="B109" s="95"/>
      <c r="C109" s="96"/>
      <c r="D109" s="96"/>
      <c r="E109" s="481"/>
      <c r="F109" s="71"/>
      <c r="G109" s="71"/>
    </row>
    <row r="110" spans="1:7" s="72" customFormat="1" ht="18.75" hidden="1">
      <c r="A110" s="144"/>
      <c r="B110" s="95"/>
      <c r="C110" s="150"/>
      <c r="D110" s="150"/>
      <c r="E110" s="480"/>
      <c r="F110" s="71"/>
      <c r="G110" s="71"/>
    </row>
    <row r="111" spans="1:7" s="72" customFormat="1" ht="18" customHeight="1" hidden="1">
      <c r="A111" s="194"/>
      <c r="B111" s="95"/>
      <c r="C111" s="96"/>
      <c r="D111" s="96"/>
      <c r="E111" s="482"/>
      <c r="F111" s="118"/>
      <c r="G111" s="118"/>
    </row>
    <row r="112" spans="1:7" s="72" customFormat="1" ht="18" customHeight="1" hidden="1">
      <c r="A112" s="144"/>
      <c r="B112" s="95"/>
      <c r="C112" s="96"/>
      <c r="D112" s="96"/>
      <c r="E112" s="482"/>
      <c r="F112" s="71"/>
      <c r="G112" s="71"/>
    </row>
    <row r="113" spans="1:7" s="72" customFormat="1" ht="18.75" hidden="1">
      <c r="A113" s="144"/>
      <c r="B113" s="95"/>
      <c r="C113" s="96"/>
      <c r="D113" s="96"/>
      <c r="E113" s="482"/>
      <c r="F113" s="71"/>
      <c r="G113" s="71"/>
    </row>
    <row r="114" spans="1:7" s="72" customFormat="1" ht="18.75" hidden="1">
      <c r="A114" s="144"/>
      <c r="B114" s="95"/>
      <c r="C114" s="96"/>
      <c r="D114" s="96"/>
      <c r="E114" s="482"/>
      <c r="F114" s="71"/>
      <c r="G114" s="71"/>
    </row>
    <row r="115" spans="1:11" s="72" customFormat="1" ht="18.75" hidden="1">
      <c r="A115" s="206"/>
      <c r="B115" s="95" t="e">
        <f>'№5'!#REF!</f>
        <v>#REF!</v>
      </c>
      <c r="C115" s="203" t="s">
        <v>473</v>
      </c>
      <c r="D115" s="203"/>
      <c r="E115" s="483" t="e">
        <f>E116</f>
        <v>#REF!</v>
      </c>
      <c r="F115" s="188"/>
      <c r="G115" s="188"/>
      <c r="H115" s="189"/>
      <c r="I115" s="189"/>
      <c r="J115" s="189"/>
      <c r="K115" s="189"/>
    </row>
    <row r="116" spans="1:11" s="72" customFormat="1" ht="18.75" hidden="1">
      <c r="A116" s="206"/>
      <c r="B116" s="95" t="e">
        <f>'№5'!#REF!</f>
        <v>#REF!</v>
      </c>
      <c r="C116" s="203" t="s">
        <v>473</v>
      </c>
      <c r="D116" s="203" t="s">
        <v>235</v>
      </c>
      <c r="E116" s="483" t="e">
        <f>'№5'!#REF!</f>
        <v>#REF!</v>
      </c>
      <c r="F116" s="188"/>
      <c r="G116" s="188"/>
      <c r="H116" s="189"/>
      <c r="I116" s="189"/>
      <c r="J116" s="189"/>
      <c r="K116" s="189"/>
    </row>
    <row r="117" spans="1:7" s="72" customFormat="1" ht="18.75" hidden="1">
      <c r="A117" s="144"/>
      <c r="B117" s="95"/>
      <c r="C117" s="96"/>
      <c r="D117" s="96"/>
      <c r="E117" s="482"/>
      <c r="F117" s="71"/>
      <c r="G117" s="71"/>
    </row>
    <row r="118" spans="1:7" s="72" customFormat="1" ht="18" customHeight="1" hidden="1">
      <c r="A118" s="144"/>
      <c r="B118" s="154"/>
      <c r="C118" s="96"/>
      <c r="D118" s="96"/>
      <c r="E118" s="482"/>
      <c r="F118" s="71"/>
      <c r="G118" s="71"/>
    </row>
    <row r="119" spans="1:7" s="72" customFormat="1" ht="18" customHeight="1" hidden="1">
      <c r="A119" s="144"/>
      <c r="B119" s="95"/>
      <c r="C119" s="96"/>
      <c r="D119" s="96"/>
      <c r="E119" s="482"/>
      <c r="F119" s="71"/>
      <c r="G119" s="71"/>
    </row>
    <row r="120" spans="1:7" s="72" customFormat="1" ht="18" customHeight="1" hidden="1">
      <c r="A120" s="144"/>
      <c r="B120" s="95"/>
      <c r="C120" s="96"/>
      <c r="D120" s="96"/>
      <c r="E120" s="481"/>
      <c r="F120" s="71"/>
      <c r="G120" s="71"/>
    </row>
    <row r="121" spans="1:7" s="72" customFormat="1" ht="18" customHeight="1" hidden="1">
      <c r="A121" s="144"/>
      <c r="B121" s="95"/>
      <c r="C121" s="96"/>
      <c r="D121" s="96"/>
      <c r="E121" s="481"/>
      <c r="F121" s="71"/>
      <c r="G121" s="71"/>
    </row>
    <row r="122" spans="1:7" s="200" customFormat="1" ht="18.75" hidden="1">
      <c r="A122" s="228"/>
      <c r="B122" s="95"/>
      <c r="C122" s="96"/>
      <c r="D122" s="96"/>
      <c r="E122" s="481"/>
      <c r="F122" s="199"/>
      <c r="G122" s="199"/>
    </row>
    <row r="123" spans="1:7" s="72" customFormat="1" ht="18" customHeight="1" hidden="1">
      <c r="A123" s="228" t="s">
        <v>368</v>
      </c>
      <c r="B123" s="119"/>
      <c r="C123" s="96"/>
      <c r="D123" s="96"/>
      <c r="E123" s="481"/>
      <c r="F123" s="71"/>
      <c r="G123" s="71"/>
    </row>
    <row r="124" spans="1:7" s="72" customFormat="1" ht="18.75" hidden="1">
      <c r="A124" s="144"/>
      <c r="B124" s="95"/>
      <c r="C124" s="96"/>
      <c r="D124" s="96"/>
      <c r="E124" s="481"/>
      <c r="F124" s="71"/>
      <c r="G124" s="71"/>
    </row>
    <row r="125" spans="1:7" s="72" customFormat="1" ht="18.75" hidden="1">
      <c r="A125" s="144"/>
      <c r="B125" s="95"/>
      <c r="C125" s="96"/>
      <c r="D125" s="96"/>
      <c r="E125" s="481"/>
      <c r="F125" s="71"/>
      <c r="G125" s="71"/>
    </row>
    <row r="126" spans="1:7" s="72" customFormat="1" ht="18.75" hidden="1">
      <c r="A126" s="144"/>
      <c r="B126" s="95"/>
      <c r="C126" s="96"/>
      <c r="D126" s="96"/>
      <c r="E126" s="481"/>
      <c r="F126" s="71"/>
      <c r="G126" s="71"/>
    </row>
    <row r="127" spans="1:7" s="72" customFormat="1" ht="18" customHeight="1" hidden="1">
      <c r="A127" s="144"/>
      <c r="B127" s="95"/>
      <c r="C127" s="96"/>
      <c r="D127" s="96"/>
      <c r="E127" s="481"/>
      <c r="F127" s="71"/>
      <c r="G127" s="71"/>
    </row>
    <row r="128" spans="1:7" s="72" customFormat="1" ht="18.75" hidden="1">
      <c r="A128" s="144"/>
      <c r="B128" s="95"/>
      <c r="C128" s="96"/>
      <c r="D128" s="96"/>
      <c r="E128" s="481"/>
      <c r="F128" s="71"/>
      <c r="G128" s="71"/>
    </row>
    <row r="129" spans="1:7" s="72" customFormat="1" ht="18" customHeight="1" hidden="1">
      <c r="A129" s="194"/>
      <c r="B129" s="95"/>
      <c r="C129" s="96"/>
      <c r="D129" s="96"/>
      <c r="E129" s="481"/>
      <c r="F129" s="118"/>
      <c r="G129" s="118"/>
    </row>
    <row r="130" spans="1:7" s="72" customFormat="1" ht="18.75" hidden="1">
      <c r="A130" s="144"/>
      <c r="B130" s="95"/>
      <c r="C130" s="96"/>
      <c r="D130" s="96"/>
      <c r="E130" s="481"/>
      <c r="F130" s="71"/>
      <c r="G130" s="71"/>
    </row>
    <row r="131" spans="1:7" s="72" customFormat="1" ht="18" customHeight="1" hidden="1">
      <c r="A131" s="144"/>
      <c r="B131" s="95"/>
      <c r="C131" s="96"/>
      <c r="D131" s="96"/>
      <c r="E131" s="481"/>
      <c r="F131" s="71"/>
      <c r="G131" s="71"/>
    </row>
    <row r="132" spans="1:7" s="72" customFormat="1" ht="18" customHeight="1" hidden="1">
      <c r="A132" s="144"/>
      <c r="B132" s="95"/>
      <c r="C132" s="96"/>
      <c r="D132" s="96"/>
      <c r="E132" s="481"/>
      <c r="F132" s="71"/>
      <c r="G132" s="71"/>
    </row>
    <row r="133" spans="1:7" s="72" customFormat="1" ht="18" customHeight="1" hidden="1">
      <c r="A133" s="144"/>
      <c r="B133" s="95"/>
      <c r="C133" s="96"/>
      <c r="D133" s="96"/>
      <c r="E133" s="481"/>
      <c r="F133" s="71"/>
      <c r="G133" s="71"/>
    </row>
    <row r="134" spans="1:7" s="72" customFormat="1" ht="18" customHeight="1" hidden="1">
      <c r="A134" s="144"/>
      <c r="B134" s="95"/>
      <c r="C134" s="96"/>
      <c r="D134" s="96"/>
      <c r="E134" s="481"/>
      <c r="F134" s="71"/>
      <c r="G134" s="71"/>
    </row>
    <row r="135" spans="1:7" s="72" customFormat="1" ht="18" customHeight="1" hidden="1">
      <c r="A135" s="144"/>
      <c r="B135" s="95"/>
      <c r="C135" s="96"/>
      <c r="D135" s="96"/>
      <c r="E135" s="481"/>
      <c r="F135" s="71"/>
      <c r="G135" s="71"/>
    </row>
    <row r="136" spans="1:7" s="72" customFormat="1" ht="18" customHeight="1" hidden="1">
      <c r="A136" s="144"/>
      <c r="B136" s="95"/>
      <c r="C136" s="150"/>
      <c r="D136" s="150"/>
      <c r="E136" s="480"/>
      <c r="F136" s="71"/>
      <c r="G136" s="71"/>
    </row>
    <row r="137" spans="1:11" s="72" customFormat="1" ht="18" customHeight="1" hidden="1">
      <c r="A137" s="144"/>
      <c r="B137" s="95"/>
      <c r="C137" s="96"/>
      <c r="D137" s="96"/>
      <c r="E137" s="481"/>
      <c r="F137" s="95"/>
      <c r="G137" s="95"/>
      <c r="H137" s="96" t="s">
        <v>42</v>
      </c>
      <c r="I137" s="96" t="s">
        <v>53</v>
      </c>
      <c r="J137" s="96" t="s">
        <v>86</v>
      </c>
      <c r="K137" s="96" t="s">
        <v>140</v>
      </c>
    </row>
    <row r="138" spans="1:7" s="72" customFormat="1" ht="18" customHeight="1" hidden="1">
      <c r="A138" s="144"/>
      <c r="B138" s="95"/>
      <c r="C138" s="96"/>
      <c r="D138" s="96"/>
      <c r="E138" s="481"/>
      <c r="F138" s="71"/>
      <c r="G138" s="71"/>
    </row>
    <row r="139" spans="1:7" s="72" customFormat="1" ht="18.75" hidden="1">
      <c r="A139" s="144"/>
      <c r="B139" s="95"/>
      <c r="C139" s="96"/>
      <c r="D139" s="96"/>
      <c r="E139" s="481"/>
      <c r="F139" s="71"/>
      <c r="G139" s="71"/>
    </row>
    <row r="140" spans="1:7" s="72" customFormat="1" ht="56.25" hidden="1">
      <c r="A140" s="144"/>
      <c r="B140" s="95" t="str">
        <f>'№5'!B146</f>
        <v>ВЦП "Мероприятия в области строительства, архитектуры и градостроительства"</v>
      </c>
      <c r="C140" s="96" t="s">
        <v>502</v>
      </c>
      <c r="D140" s="96"/>
      <c r="E140" s="481">
        <f>E142</f>
        <v>0</v>
      </c>
      <c r="F140" s="71"/>
      <c r="G140" s="71"/>
    </row>
    <row r="141" spans="1:7" s="72" customFormat="1" ht="56.25" hidden="1">
      <c r="A141" s="144"/>
      <c r="B141" s="95" t="s">
        <v>158</v>
      </c>
      <c r="C141" s="96" t="s">
        <v>477</v>
      </c>
      <c r="D141" s="96"/>
      <c r="E141" s="481">
        <f>E142</f>
        <v>0</v>
      </c>
      <c r="F141" s="71"/>
      <c r="G141" s="71"/>
    </row>
    <row r="142" spans="1:7" s="72" customFormat="1" ht="18.75" hidden="1">
      <c r="A142" s="194"/>
      <c r="B142" s="95" t="e">
        <f>B116</f>
        <v>#REF!</v>
      </c>
      <c r="C142" s="96" t="s">
        <v>477</v>
      </c>
      <c r="D142" s="96" t="s">
        <v>235</v>
      </c>
      <c r="E142" s="481">
        <f>'№5'!H148</f>
        <v>0</v>
      </c>
      <c r="F142" s="118"/>
      <c r="G142" s="118"/>
    </row>
    <row r="143" spans="1:7" s="72" customFormat="1" ht="37.5" hidden="1">
      <c r="A143" s="194"/>
      <c r="B143" s="95" t="str">
        <f>'№5'!B149</f>
        <v>ВЦП "Мероприятия в области землеустройства и землепользования"</v>
      </c>
      <c r="C143" s="96" t="s">
        <v>478</v>
      </c>
      <c r="D143" s="96"/>
      <c r="E143" s="481" t="e">
        <f>#REF!</f>
        <v>#REF!</v>
      </c>
      <c r="F143" s="71"/>
      <c r="G143" s="71"/>
    </row>
    <row r="144" spans="1:7" s="72" customFormat="1" ht="18" customHeight="1" hidden="1">
      <c r="A144" s="144"/>
      <c r="B144" s="154"/>
      <c r="C144" s="96"/>
      <c r="D144" s="96"/>
      <c r="E144" s="481"/>
      <c r="F144" s="71"/>
      <c r="G144" s="71"/>
    </row>
    <row r="145" spans="1:7" s="72" customFormat="1" ht="18.75" hidden="1">
      <c r="A145" s="194"/>
      <c r="B145" s="95"/>
      <c r="C145" s="96"/>
      <c r="D145" s="96"/>
      <c r="E145" s="481"/>
      <c r="F145" s="118"/>
      <c r="G145" s="118"/>
    </row>
    <row r="146" spans="1:7" s="72" customFormat="1" ht="61.5" customHeight="1" hidden="1">
      <c r="A146" s="144"/>
      <c r="B146" s="95" t="s">
        <v>578</v>
      </c>
      <c r="C146" s="96" t="s">
        <v>593</v>
      </c>
      <c r="D146" s="96"/>
      <c r="E146" s="481">
        <f>E147+E148</f>
        <v>0</v>
      </c>
      <c r="F146" s="71"/>
      <c r="G146" s="71"/>
    </row>
    <row r="147" spans="1:7" s="72" customFormat="1" ht="51.75" customHeight="1" hidden="1">
      <c r="A147" s="144"/>
      <c r="B147" s="95" t="s">
        <v>592</v>
      </c>
      <c r="C147" s="96" t="s">
        <v>593</v>
      </c>
      <c r="D147" s="96" t="s">
        <v>235</v>
      </c>
      <c r="E147" s="481">
        <f>'№5'!H136</f>
        <v>0</v>
      </c>
      <c r="F147" s="71"/>
      <c r="G147" s="71"/>
    </row>
    <row r="148" spans="1:7" s="72" customFormat="1" ht="17.25" customHeight="1" hidden="1">
      <c r="A148" s="144"/>
      <c r="B148" s="95" t="str">
        <f>'№5'!B137</f>
        <v>Иные бюджетные ассигнования</v>
      </c>
      <c r="C148" s="96" t="s">
        <v>593</v>
      </c>
      <c r="D148" s="96" t="s">
        <v>237</v>
      </c>
      <c r="E148" s="481">
        <f>'№5'!H137</f>
        <v>0</v>
      </c>
      <c r="F148" s="71"/>
      <c r="G148" s="71"/>
    </row>
    <row r="149" spans="1:7" s="72" customFormat="1" ht="75" hidden="1">
      <c r="A149" s="144"/>
      <c r="B149" s="95" t="str">
        <f>'№5'!B152</f>
        <v>ВЦП " Содействие развитию малого и среднего предпринимательства в муниципальном образовании Белореченский район"</v>
      </c>
      <c r="C149" s="96" t="s">
        <v>480</v>
      </c>
      <c r="D149" s="96"/>
      <c r="E149" s="481">
        <f>E151</f>
        <v>0</v>
      </c>
      <c r="F149" s="71"/>
      <c r="G149" s="71"/>
    </row>
    <row r="150" spans="1:7" s="72" customFormat="1" ht="78" customHeight="1" hidden="1">
      <c r="A150" s="144"/>
      <c r="B150" s="154" t="str">
        <f>B151</f>
        <v>ВЦП "Содействие развитию малого и среднего предпринимательства в муниципальном образовании Белореченский район</v>
      </c>
      <c r="C150" s="96" t="s">
        <v>688</v>
      </c>
      <c r="D150" s="96"/>
      <c r="E150" s="481"/>
      <c r="F150" s="71"/>
      <c r="G150" s="71"/>
    </row>
    <row r="151" spans="1:11" s="72" customFormat="1" ht="77.25" customHeight="1" hidden="1">
      <c r="A151" s="229"/>
      <c r="B151" s="154" t="s">
        <v>772</v>
      </c>
      <c r="C151" s="96" t="s">
        <v>790</v>
      </c>
      <c r="D151" s="96"/>
      <c r="E151" s="481">
        <f>E152</f>
        <v>0</v>
      </c>
      <c r="F151" s="204"/>
      <c r="G151" s="204"/>
      <c r="H151" s="189"/>
      <c r="I151" s="189"/>
      <c r="J151" s="189"/>
      <c r="K151" s="189"/>
    </row>
    <row r="152" spans="1:7" s="72" customFormat="1" ht="40.5" customHeight="1" hidden="1">
      <c r="A152" s="144"/>
      <c r="B152" s="95" t="str">
        <f>'№5'!B160</f>
        <v>Закупка товаров, работ и услуг для государственных (муниципальных)нужд</v>
      </c>
      <c r="C152" s="96" t="s">
        <v>790</v>
      </c>
      <c r="D152" s="96" t="s">
        <v>235</v>
      </c>
      <c r="E152" s="481">
        <f>'№5'!H155</f>
        <v>0</v>
      </c>
      <c r="F152" s="71"/>
      <c r="G152" s="71"/>
    </row>
    <row r="153" spans="1:7" s="72" customFormat="1" ht="39.75" customHeight="1">
      <c r="A153" s="228"/>
      <c r="B153" s="205" t="str">
        <f>'№5'!B97</f>
        <v>Развитие территориального общественного самоуправления</v>
      </c>
      <c r="C153" s="96" t="s">
        <v>465</v>
      </c>
      <c r="D153" s="96"/>
      <c r="E153" s="481">
        <f>E155</f>
        <v>25200</v>
      </c>
      <c r="F153" s="71"/>
      <c r="G153" s="71"/>
    </row>
    <row r="154" spans="1:7" s="72" customFormat="1" ht="38.25" customHeight="1" hidden="1">
      <c r="A154" s="144"/>
      <c r="B154" s="95" t="str">
        <f>'№5'!B79</f>
        <v>Развитие территориального общественного самоуправления </v>
      </c>
      <c r="C154" s="96" t="s">
        <v>689</v>
      </c>
      <c r="D154" s="96"/>
      <c r="E154" s="481"/>
      <c r="F154" s="71"/>
      <c r="G154" s="71"/>
    </row>
    <row r="155" spans="1:7" s="72" customFormat="1" ht="38.25" customHeight="1">
      <c r="A155" s="144"/>
      <c r="B155" s="95" t="str">
        <f>'№5'!B80</f>
        <v>Развитие территориального общественного самоуправления </v>
      </c>
      <c r="C155" s="96" t="s">
        <v>799</v>
      </c>
      <c r="D155" s="96"/>
      <c r="E155" s="481">
        <f>E161</f>
        <v>25200</v>
      </c>
      <c r="F155" s="71"/>
      <c r="G155" s="71"/>
    </row>
    <row r="156" spans="1:7" s="72" customFormat="1" ht="18" customHeight="1" hidden="1">
      <c r="A156" s="144"/>
      <c r="B156" s="95"/>
      <c r="C156" s="96"/>
      <c r="D156" s="96"/>
      <c r="E156" s="481"/>
      <c r="F156" s="71"/>
      <c r="G156" s="71"/>
    </row>
    <row r="157" spans="1:7" s="72" customFormat="1" ht="18" customHeight="1" hidden="1">
      <c r="A157" s="144"/>
      <c r="B157" s="95"/>
      <c r="C157" s="96"/>
      <c r="D157" s="96"/>
      <c r="E157" s="481"/>
      <c r="F157" s="71"/>
      <c r="G157" s="71"/>
    </row>
    <row r="158" spans="1:7" s="72" customFormat="1" ht="18" customHeight="1" hidden="1">
      <c r="A158" s="144"/>
      <c r="B158" s="95"/>
      <c r="C158" s="96"/>
      <c r="D158" s="96"/>
      <c r="E158" s="481"/>
      <c r="F158" s="71"/>
      <c r="G158" s="71"/>
    </row>
    <row r="159" spans="1:7" s="72" customFormat="1" ht="18.75" hidden="1">
      <c r="A159" s="228" t="s">
        <v>369</v>
      </c>
      <c r="B159" s="119"/>
      <c r="C159" s="96"/>
      <c r="D159" s="96"/>
      <c r="E159" s="481"/>
      <c r="F159" s="71"/>
      <c r="G159" s="71"/>
    </row>
    <row r="160" spans="1:7" s="72" customFormat="1" ht="18.75" hidden="1">
      <c r="A160" s="194"/>
      <c r="B160" s="95"/>
      <c r="C160" s="96"/>
      <c r="D160" s="96"/>
      <c r="E160" s="481"/>
      <c r="F160" s="118"/>
      <c r="G160" s="118"/>
    </row>
    <row r="161" spans="1:7" s="209" customFormat="1" ht="37.5">
      <c r="A161" s="206"/>
      <c r="B161" s="95" t="s">
        <v>452</v>
      </c>
      <c r="C161" s="147" t="s">
        <v>800</v>
      </c>
      <c r="D161" s="207">
        <v>300</v>
      </c>
      <c r="E161" s="482">
        <f>'№5'!H81</f>
        <v>25200</v>
      </c>
      <c r="F161" s="208"/>
      <c r="G161" s="208"/>
    </row>
    <row r="162" spans="1:7" s="209" customFormat="1" ht="56.25" hidden="1">
      <c r="A162" s="206"/>
      <c r="B162" s="95" t="s">
        <v>624</v>
      </c>
      <c r="C162" s="96" t="s">
        <v>625</v>
      </c>
      <c r="D162" s="207"/>
      <c r="E162" s="482">
        <f>E163</f>
        <v>0</v>
      </c>
      <c r="F162" s="208"/>
      <c r="G162" s="208"/>
    </row>
    <row r="163" spans="1:7" s="209" customFormat="1" ht="41.25" customHeight="1" hidden="1">
      <c r="A163" s="206"/>
      <c r="B163" s="95" t="s">
        <v>236</v>
      </c>
      <c r="C163" s="96" t="s">
        <v>625</v>
      </c>
      <c r="D163" s="207">
        <v>200</v>
      </c>
      <c r="E163" s="482">
        <f>'№5'!H83</f>
        <v>0</v>
      </c>
      <c r="F163" s="208"/>
      <c r="G163" s="208"/>
    </row>
    <row r="164" spans="1:5" ht="39" customHeight="1" hidden="1">
      <c r="A164" s="206"/>
      <c r="B164" s="95" t="str">
        <f>'№5'!B249</f>
        <v>МП "Молодежная политика, оздоровление, занятость детей и подростков"</v>
      </c>
      <c r="C164" s="147" t="s">
        <v>487</v>
      </c>
      <c r="D164" s="207"/>
      <c r="E164" s="482">
        <f>E165</f>
        <v>30000</v>
      </c>
    </row>
    <row r="165" spans="1:5" ht="40.5" customHeight="1" hidden="1">
      <c r="A165" s="206"/>
      <c r="B165" s="95" t="str">
        <f>'№5'!B251</f>
        <v>Мероприятия в области молодежной политики</v>
      </c>
      <c r="C165" s="147" t="s">
        <v>488</v>
      </c>
      <c r="D165" s="207"/>
      <c r="E165" s="482">
        <f>E166+E168</f>
        <v>30000</v>
      </c>
    </row>
    <row r="166" spans="1:5" ht="37.5" hidden="1">
      <c r="A166" s="206"/>
      <c r="B166" s="95" t="str">
        <f>'№5'!B252</f>
        <v>Проведение мероприятий для детей и молодежи</v>
      </c>
      <c r="C166" s="147" t="s">
        <v>529</v>
      </c>
      <c r="D166" s="207"/>
      <c r="E166" s="482">
        <f>E167</f>
        <v>30000</v>
      </c>
    </row>
    <row r="167" spans="1:5" ht="37.5" customHeight="1" hidden="1">
      <c r="A167" s="206"/>
      <c r="B167" s="95" t="str">
        <f>B152</f>
        <v>Закупка товаров, работ и услуг для государственных (муниципальных)нужд</v>
      </c>
      <c r="C167" s="147" t="s">
        <v>529</v>
      </c>
      <c r="D167" s="207">
        <v>200</v>
      </c>
      <c r="E167" s="482">
        <f>'№5'!H253</f>
        <v>30000</v>
      </c>
    </row>
    <row r="168" spans="1:5" ht="93.75" hidden="1">
      <c r="A168" s="206"/>
      <c r="B168" s="95" t="s">
        <v>126</v>
      </c>
      <c r="C168" s="147" t="s">
        <v>530</v>
      </c>
      <c r="D168" s="207"/>
      <c r="E168" s="482">
        <f>E169</f>
        <v>0</v>
      </c>
    </row>
    <row r="169" spans="1:5" ht="18.75" hidden="1">
      <c r="A169" s="206"/>
      <c r="B169" s="95" t="s">
        <v>447</v>
      </c>
      <c r="C169" s="147" t="s">
        <v>530</v>
      </c>
      <c r="D169" s="207">
        <v>800</v>
      </c>
      <c r="E169" s="482">
        <f>'№5'!H256</f>
        <v>0</v>
      </c>
    </row>
    <row r="170" spans="1:5" ht="75">
      <c r="A170" s="206"/>
      <c r="B170" s="95" t="str">
        <f>'№5'!B85</f>
        <v>ВЦП "Информатизация органов местного самоуправления администрации муниципального образования Белореченский район"</v>
      </c>
      <c r="C170" s="147" t="s">
        <v>766</v>
      </c>
      <c r="D170" s="207"/>
      <c r="E170" s="482">
        <f>E171</f>
        <v>150000</v>
      </c>
    </row>
    <row r="171" spans="1:5" ht="75">
      <c r="A171" s="206"/>
      <c r="B171" s="95" t="str">
        <f>'№5'!B85</f>
        <v>ВЦП "Информатизация органов местного самоуправления администрации муниципального образования Белореченский район"</v>
      </c>
      <c r="C171" s="147" t="s">
        <v>625</v>
      </c>
      <c r="D171" s="207"/>
      <c r="E171" s="482">
        <f>E172</f>
        <v>150000</v>
      </c>
    </row>
    <row r="172" spans="1:5" ht="56.25">
      <c r="A172" s="206"/>
      <c r="B172" s="95" t="str">
        <f>B152</f>
        <v>Закупка товаров, работ и услуг для государственных (муниципальных)нужд</v>
      </c>
      <c r="C172" s="147" t="s">
        <v>767</v>
      </c>
      <c r="D172" s="207">
        <v>200</v>
      </c>
      <c r="E172" s="482">
        <f>'№5'!H86</f>
        <v>150000</v>
      </c>
    </row>
    <row r="173" spans="1:5" ht="37.5" hidden="1">
      <c r="A173" s="206"/>
      <c r="B173" s="205" t="s">
        <v>832</v>
      </c>
      <c r="C173" s="147" t="s">
        <v>498</v>
      </c>
      <c r="D173" s="207"/>
      <c r="E173" s="482">
        <f>E174</f>
        <v>0</v>
      </c>
    </row>
    <row r="174" spans="1:5" ht="56.25" hidden="1">
      <c r="A174" s="206"/>
      <c r="B174" s="205" t="s">
        <v>317</v>
      </c>
      <c r="C174" s="147" t="s">
        <v>499</v>
      </c>
      <c r="D174" s="207"/>
      <c r="E174" s="482">
        <f>E175</f>
        <v>0</v>
      </c>
    </row>
    <row r="175" spans="1:5" ht="56.25" hidden="1">
      <c r="A175" s="206"/>
      <c r="B175" s="205" t="s">
        <v>833</v>
      </c>
      <c r="C175" s="147" t="s">
        <v>500</v>
      </c>
      <c r="D175" s="207"/>
      <c r="E175" s="482">
        <f>E176</f>
        <v>0</v>
      </c>
    </row>
    <row r="176" spans="1:5" ht="37.5" hidden="1">
      <c r="A176" s="206"/>
      <c r="B176" s="205" t="s">
        <v>395</v>
      </c>
      <c r="C176" s="147" t="s">
        <v>500</v>
      </c>
      <c r="D176" s="207">
        <v>700</v>
      </c>
      <c r="E176" s="482"/>
    </row>
    <row r="177" spans="1:5" ht="56.25">
      <c r="A177" s="206"/>
      <c r="B177" s="95" t="str">
        <f>'№5'!B249</f>
        <v>МП "Молодежная политика, оздоровление, занятость детей и подростков"</v>
      </c>
      <c r="C177" s="147" t="s">
        <v>487</v>
      </c>
      <c r="D177" s="207"/>
      <c r="E177" s="482">
        <f>E178</f>
        <v>30000</v>
      </c>
    </row>
    <row r="178" spans="1:5" ht="37.5">
      <c r="A178" s="206"/>
      <c r="B178" s="95" t="str">
        <f>'№5'!B251</f>
        <v>Мероприятия в области молодежной политики</v>
      </c>
      <c r="C178" s="147" t="s">
        <v>488</v>
      </c>
      <c r="D178" s="207"/>
      <c r="E178" s="482">
        <f>E180</f>
        <v>30000</v>
      </c>
    </row>
    <row r="179" spans="1:5" ht="42" customHeight="1" hidden="1">
      <c r="A179" s="206"/>
      <c r="B179" s="95" t="str">
        <f>B180</f>
        <v>Проведение мероприятий для детей и молодежи</v>
      </c>
      <c r="C179" s="147"/>
      <c r="D179" s="207"/>
      <c r="E179" s="482"/>
    </row>
    <row r="180" spans="1:5" ht="37.5">
      <c r="A180" s="206"/>
      <c r="B180" s="95" t="str">
        <f>'№5'!B252</f>
        <v>Проведение мероприятий для детей и молодежи</v>
      </c>
      <c r="C180" s="147" t="s">
        <v>794</v>
      </c>
      <c r="D180" s="207"/>
      <c r="E180" s="482">
        <f>E181</f>
        <v>30000</v>
      </c>
    </row>
    <row r="181" spans="1:5" ht="56.25">
      <c r="A181" s="206"/>
      <c r="B181" s="95" t="str">
        <f>'№5'!B253</f>
        <v>Закупка товаров,работ и услуг для государственных и (муниципальных) нужд</v>
      </c>
      <c r="C181" s="147" t="s">
        <v>794</v>
      </c>
      <c r="D181" s="207">
        <v>200</v>
      </c>
      <c r="E181" s="482">
        <f>'№5'!H253</f>
        <v>30000</v>
      </c>
    </row>
    <row r="182" spans="1:5" ht="67.5" customHeight="1">
      <c r="A182" s="206"/>
      <c r="B182" s="95" t="str">
        <f>'№5'!B285</f>
        <v>Реализация мероприятий по социальному обеспечению и иным выплатам гражданам</v>
      </c>
      <c r="C182" s="147" t="s">
        <v>494</v>
      </c>
      <c r="D182" s="207"/>
      <c r="E182" s="482">
        <f>E184</f>
        <v>50000</v>
      </c>
    </row>
    <row r="183" spans="1:5" ht="56.25" hidden="1">
      <c r="A183" s="206"/>
      <c r="B183" s="95" t="s">
        <v>537</v>
      </c>
      <c r="C183" s="147" t="s">
        <v>536</v>
      </c>
      <c r="D183" s="207"/>
      <c r="E183" s="482"/>
    </row>
    <row r="184" spans="1:5" ht="90" customHeight="1" hidden="1">
      <c r="A184" s="206"/>
      <c r="B184" s="95" t="s">
        <v>449</v>
      </c>
      <c r="C184" s="147" t="s">
        <v>495</v>
      </c>
      <c r="D184" s="207"/>
      <c r="E184" s="482">
        <f>E185</f>
        <v>50000</v>
      </c>
    </row>
    <row r="185" spans="1:5" ht="75.75" customHeight="1">
      <c r="A185" s="206"/>
      <c r="B185" s="95" t="str">
        <f>'№5'!B287</f>
        <v>О выплате пенсий за выслугу лет лицам, замещавшим муниципальные должности и должности муниципальной службы в органах местного самоуправления</v>
      </c>
      <c r="C185" s="147" t="s">
        <v>796</v>
      </c>
      <c r="D185" s="207"/>
      <c r="E185" s="482">
        <f>'№5'!H289</f>
        <v>50000</v>
      </c>
    </row>
    <row r="186" spans="1:5" ht="37.5">
      <c r="A186" s="206"/>
      <c r="B186" s="95" t="s">
        <v>452</v>
      </c>
      <c r="C186" s="147" t="s">
        <v>796</v>
      </c>
      <c r="D186" s="207">
        <v>300</v>
      </c>
      <c r="E186" s="482">
        <f>E185</f>
        <v>50000</v>
      </c>
    </row>
    <row r="187" spans="1:5" ht="18.75" hidden="1">
      <c r="A187" s="206"/>
      <c r="B187" s="95" t="e">
        <f>'№5'!#REF!</f>
        <v>#REF!</v>
      </c>
      <c r="C187" s="147" t="s">
        <v>466</v>
      </c>
      <c r="D187" s="207"/>
      <c r="E187" s="482" t="e">
        <f>E188+E190</f>
        <v>#REF!</v>
      </c>
    </row>
    <row r="188" spans="1:5" ht="37.5" hidden="1">
      <c r="A188" s="206"/>
      <c r="B188" s="95" t="str">
        <f>'№5'!B103</f>
        <v>Расходы на передачу полномочий из поселений</v>
      </c>
      <c r="C188" s="147" t="s">
        <v>532</v>
      </c>
      <c r="D188" s="207"/>
      <c r="E188" s="482" t="e">
        <f>E189</f>
        <v>#REF!</v>
      </c>
    </row>
    <row r="189" spans="1:5" ht="18.75" hidden="1">
      <c r="A189" s="206"/>
      <c r="B189" s="95" t="str">
        <f>'№5'!B104</f>
        <v>Межбюджетные трансферты</v>
      </c>
      <c r="C189" s="147" t="s">
        <v>532</v>
      </c>
      <c r="D189" s="207">
        <v>500</v>
      </c>
      <c r="E189" s="482" t="e">
        <f>'№5'!#REF!+'№5'!#REF!</f>
        <v>#REF!</v>
      </c>
    </row>
    <row r="190" spans="1:5" ht="37.5" hidden="1">
      <c r="A190" s="206"/>
      <c r="B190" s="95" t="s">
        <v>454</v>
      </c>
      <c r="C190" s="147" t="s">
        <v>481</v>
      </c>
      <c r="D190" s="207"/>
      <c r="E190" s="482">
        <f>E191</f>
        <v>0</v>
      </c>
    </row>
    <row r="191" spans="1:5" ht="18.75" hidden="1">
      <c r="A191" s="206"/>
      <c r="B191" s="95" t="s">
        <v>352</v>
      </c>
      <c r="C191" s="147" t="s">
        <v>481</v>
      </c>
      <c r="D191" s="207">
        <v>500</v>
      </c>
      <c r="E191" s="482">
        <f>'№5'!H163</f>
        <v>0</v>
      </c>
    </row>
    <row r="192" spans="1:5" ht="37.5" hidden="1">
      <c r="A192" s="206"/>
      <c r="B192" s="95" t="str">
        <f>'№5'!B314</f>
        <v>Управление муниципальными финансами</v>
      </c>
      <c r="C192" s="147" t="s">
        <v>498</v>
      </c>
      <c r="D192" s="207"/>
      <c r="E192" s="482">
        <f>E193</f>
        <v>0</v>
      </c>
    </row>
    <row r="193" spans="1:5" ht="56.25" hidden="1">
      <c r="A193" s="206"/>
      <c r="B193" s="95" t="str">
        <f>'№5'!B315</f>
        <v>Управление муниципальным долгом и муниципальными финансовыми активами</v>
      </c>
      <c r="C193" s="147" t="s">
        <v>499</v>
      </c>
      <c r="D193" s="207"/>
      <c r="E193" s="482">
        <f>E194</f>
        <v>0</v>
      </c>
    </row>
    <row r="194" spans="1:5" ht="56.25" hidden="1">
      <c r="A194" s="206"/>
      <c r="B194" s="95" t="str">
        <f>'№5'!B316</f>
        <v>Процентные платежи по муниципальному долгу муниципального образования</v>
      </c>
      <c r="C194" s="147" t="s">
        <v>500</v>
      </c>
      <c r="D194" s="207"/>
      <c r="E194" s="482">
        <f>E195</f>
        <v>0</v>
      </c>
    </row>
    <row r="195" spans="1:5" ht="36" customHeight="1" hidden="1">
      <c r="A195" s="206"/>
      <c r="B195" s="95" t="str">
        <f>'№5'!B317</f>
        <v>Обслуживание государственного (муниципального) долга</v>
      </c>
      <c r="C195" s="147" t="s">
        <v>500</v>
      </c>
      <c r="D195" s="207">
        <v>700</v>
      </c>
      <c r="E195" s="482">
        <f>'№5'!H317</f>
        <v>0</v>
      </c>
    </row>
    <row r="196" spans="1:5" ht="36" customHeight="1">
      <c r="A196" s="206"/>
      <c r="B196" s="205" t="str">
        <f>'№5'!B87</f>
        <v>Материальные затраты главных распорядителей бюджетных средств</v>
      </c>
      <c r="C196" s="147" t="s">
        <v>466</v>
      </c>
      <c r="D196" s="207"/>
      <c r="E196" s="482">
        <f>E197</f>
        <v>410000</v>
      </c>
    </row>
    <row r="197" spans="1:5" ht="36" customHeight="1">
      <c r="A197" s="206"/>
      <c r="B197" s="205" t="str">
        <f>'№5'!B88</f>
        <v>Материальные затраты главных распорядителей бюджетных средств</v>
      </c>
      <c r="C197" s="147" t="s">
        <v>841</v>
      </c>
      <c r="D197" s="207"/>
      <c r="E197" s="482">
        <f>E198+E200</f>
        <v>410000</v>
      </c>
    </row>
    <row r="198" spans="1:5" ht="56.25">
      <c r="A198" s="206"/>
      <c r="B198" s="205" t="str">
        <f>'№5'!B89</f>
        <v>Закупка товаров, работ и услуг для обеспечения государственных (муниципальных)нужд</v>
      </c>
      <c r="C198" s="147" t="s">
        <v>841</v>
      </c>
      <c r="D198" s="207">
        <v>200</v>
      </c>
      <c r="E198" s="482">
        <f>'№5'!H89</f>
        <v>400000</v>
      </c>
    </row>
    <row r="199" spans="1:5" ht="36" customHeight="1" hidden="1">
      <c r="A199" s="206"/>
      <c r="B199" s="205" t="s">
        <v>395</v>
      </c>
      <c r="C199" s="147" t="s">
        <v>500</v>
      </c>
      <c r="D199" s="207">
        <v>700</v>
      </c>
      <c r="E199" s="482">
        <f>'№5'!H323</f>
        <v>0</v>
      </c>
    </row>
    <row r="200" spans="1:5" ht="36" customHeight="1">
      <c r="A200" s="206"/>
      <c r="B200" s="205" t="str">
        <f>B40</f>
        <v>Иные бюджетные ассигнования</v>
      </c>
      <c r="C200" s="147" t="s">
        <v>841</v>
      </c>
      <c r="D200" s="207">
        <v>800</v>
      </c>
      <c r="E200" s="482">
        <f>'№5'!H90</f>
        <v>10000</v>
      </c>
    </row>
    <row r="201" spans="1:5" ht="93.75">
      <c r="A201" s="206"/>
      <c r="B201" s="95" t="str">
        <f>'№5'!B259</f>
        <v>МП "Организация досуга и обеспечение населения услугами учреждений культуры, сохранение, использование и популяризация объектов культурного наследия"</v>
      </c>
      <c r="C201" s="147" t="s">
        <v>489</v>
      </c>
      <c r="D201" s="207"/>
      <c r="E201" s="482">
        <f>E202+E211+E231</f>
        <v>7900200</v>
      </c>
    </row>
    <row r="202" spans="1:5" ht="18.75">
      <c r="A202" s="206"/>
      <c r="B202" s="95" t="str">
        <f>'№5'!B262</f>
        <v>Клубы</v>
      </c>
      <c r="C202" s="147" t="s">
        <v>503</v>
      </c>
      <c r="D202" s="207"/>
      <c r="E202" s="482">
        <f>'№5'!H262</f>
        <v>6860200</v>
      </c>
    </row>
    <row r="203" spans="1:5" ht="54" customHeight="1">
      <c r="A203" s="206"/>
      <c r="B203" s="95" t="str">
        <f>'№5'!B263</f>
        <v>Расходы на обеспечение деятельности (оказание услуг) муниципальных учреждений</v>
      </c>
      <c r="C203" s="147" t="s">
        <v>490</v>
      </c>
      <c r="D203" s="207"/>
      <c r="E203" s="482">
        <f>E204</f>
        <v>6860200</v>
      </c>
    </row>
    <row r="204" spans="1:5" ht="54" customHeight="1">
      <c r="A204" s="206"/>
      <c r="B204" s="95" t="str">
        <f>'№5'!B264</f>
        <v>Предоставление субсидий  бюджетным, автономным учреждениям и иным некоммерческим организациям</v>
      </c>
      <c r="C204" s="147" t="s">
        <v>490</v>
      </c>
      <c r="D204" s="207">
        <v>600</v>
      </c>
      <c r="E204" s="482">
        <f>'№5'!H264</f>
        <v>6860200</v>
      </c>
    </row>
    <row r="205" spans="1:5" ht="4.5" customHeight="1" hidden="1">
      <c r="A205" s="206"/>
      <c r="B205" s="95" t="s">
        <v>602</v>
      </c>
      <c r="C205" s="147" t="s">
        <v>603</v>
      </c>
      <c r="D205" s="207"/>
      <c r="E205" s="482" t="e">
        <f>#REF!</f>
        <v>#REF!</v>
      </c>
    </row>
    <row r="206" spans="1:5" ht="72.75" customHeight="1" hidden="1">
      <c r="A206" s="206"/>
      <c r="B206" s="95" t="s">
        <v>747</v>
      </c>
      <c r="C206" s="147" t="s">
        <v>746</v>
      </c>
      <c r="D206" s="207"/>
      <c r="E206" s="482">
        <f>E207</f>
        <v>0</v>
      </c>
    </row>
    <row r="207" spans="1:5" ht="55.5" customHeight="1" hidden="1">
      <c r="A207" s="206"/>
      <c r="B207" s="95" t="s">
        <v>554</v>
      </c>
      <c r="C207" s="147" t="s">
        <v>746</v>
      </c>
      <c r="D207" s="207">
        <v>600</v>
      </c>
      <c r="E207" s="482">
        <f>'№5'!H270</f>
        <v>0</v>
      </c>
    </row>
    <row r="208" spans="1:5" ht="55.5" customHeight="1" hidden="1">
      <c r="A208" s="206"/>
      <c r="B208" s="95" t="s">
        <v>753</v>
      </c>
      <c r="C208" s="147" t="s">
        <v>758</v>
      </c>
      <c r="D208" s="207"/>
      <c r="E208" s="482">
        <f>E209</f>
        <v>0</v>
      </c>
    </row>
    <row r="209" spans="1:5" ht="55.5" customHeight="1" hidden="1">
      <c r="A209" s="206"/>
      <c r="B209" s="95" t="s">
        <v>554</v>
      </c>
      <c r="C209" s="147" t="s">
        <v>758</v>
      </c>
      <c r="D209" s="207">
        <v>600</v>
      </c>
      <c r="E209" s="482">
        <v>0</v>
      </c>
    </row>
    <row r="210" spans="1:5" ht="55.5" customHeight="1" hidden="1">
      <c r="A210" s="206"/>
      <c r="B210" s="95" t="s">
        <v>554</v>
      </c>
      <c r="C210" s="147"/>
      <c r="D210" s="207"/>
      <c r="E210" s="482"/>
    </row>
    <row r="211" spans="1:5" ht="21.75" customHeight="1">
      <c r="A211" s="206"/>
      <c r="B211" s="95" t="str">
        <f>'№5'!B273</f>
        <v>Услуги библиотек</v>
      </c>
      <c r="C211" s="147" t="s">
        <v>491</v>
      </c>
      <c r="D211" s="207"/>
      <c r="E211" s="482">
        <f>E212+E221+E225</f>
        <v>1040000</v>
      </c>
    </row>
    <row r="212" spans="1:5" ht="56.25">
      <c r="A212" s="206"/>
      <c r="B212" s="95" t="str">
        <f>'№5'!B274</f>
        <v>Расходы на обеспечение деятельности (оказание услуг) муниципальных учреждений</v>
      </c>
      <c r="C212" s="147" t="s">
        <v>492</v>
      </c>
      <c r="D212" s="207"/>
      <c r="E212" s="482">
        <f>E213</f>
        <v>1040000</v>
      </c>
    </row>
    <row r="213" spans="1:5" ht="56.25" customHeight="1">
      <c r="A213" s="206"/>
      <c r="B213" s="205" t="s">
        <v>604</v>
      </c>
      <c r="C213" s="147" t="s">
        <v>492</v>
      </c>
      <c r="D213" s="207">
        <v>600</v>
      </c>
      <c r="E213" s="482">
        <f>'№5'!H275</f>
        <v>1040000</v>
      </c>
    </row>
    <row r="214" spans="1:5" ht="18.75" hidden="1">
      <c r="A214" s="206"/>
      <c r="B214" s="95" t="e">
        <f>'№5'!#REF!</f>
        <v>#REF!</v>
      </c>
      <c r="C214" s="96" t="s">
        <v>542</v>
      </c>
      <c r="D214" s="207"/>
      <c r="E214" s="482" t="e">
        <f>E215+E217</f>
        <v>#REF!</v>
      </c>
    </row>
    <row r="215" spans="1:5" ht="18.75" hidden="1">
      <c r="A215" s="206"/>
      <c r="B215" s="95" t="e">
        <f>'№5'!#REF!</f>
        <v>#REF!</v>
      </c>
      <c r="C215" s="96" t="s">
        <v>543</v>
      </c>
      <c r="D215" s="207"/>
      <c r="E215" s="482" t="e">
        <f>E216</f>
        <v>#REF!</v>
      </c>
    </row>
    <row r="216" spans="1:5" ht="75" hidden="1">
      <c r="A216" s="206"/>
      <c r="B216" s="95" t="s">
        <v>296</v>
      </c>
      <c r="C216" s="96" t="s">
        <v>543</v>
      </c>
      <c r="D216" s="207">
        <v>600</v>
      </c>
      <c r="E216" s="482" t="e">
        <f>'№5'!#REF!</f>
        <v>#REF!</v>
      </c>
    </row>
    <row r="217" spans="1:5" ht="112.5" hidden="1">
      <c r="A217" s="206"/>
      <c r="B217" s="95" t="s">
        <v>541</v>
      </c>
      <c r="C217" s="96" t="s">
        <v>555</v>
      </c>
      <c r="D217" s="207"/>
      <c r="E217" s="482" t="e">
        <f>E218</f>
        <v>#REF!</v>
      </c>
    </row>
    <row r="218" spans="1:5" ht="126" customHeight="1" hidden="1">
      <c r="A218" s="206"/>
      <c r="B218" s="95" t="s">
        <v>541</v>
      </c>
      <c r="C218" s="96" t="s">
        <v>555</v>
      </c>
      <c r="D218" s="207"/>
      <c r="E218" s="482" t="e">
        <f>E219</f>
        <v>#REF!</v>
      </c>
    </row>
    <row r="219" spans="1:5" ht="90" customHeight="1" hidden="1">
      <c r="A219" s="206"/>
      <c r="B219" s="95" t="s">
        <v>296</v>
      </c>
      <c r="C219" s="96" t="s">
        <v>544</v>
      </c>
      <c r="D219" s="207">
        <v>600</v>
      </c>
      <c r="E219" s="482" t="e">
        <f>'№5'!#REF!</f>
        <v>#REF!</v>
      </c>
    </row>
    <row r="220" spans="1:5" ht="93.75" hidden="1">
      <c r="A220" s="206"/>
      <c r="B220" s="95" t="str">
        <f>'№5'!B279</f>
        <v>Организация досуга и обеспечение населения услугами учреждений культуры, сохранение, использование и популяризация объектов культурного наследия</v>
      </c>
      <c r="C220" s="147" t="s">
        <v>518</v>
      </c>
      <c r="D220" s="207"/>
      <c r="E220" s="482">
        <f>E223</f>
        <v>0</v>
      </c>
    </row>
    <row r="221" spans="1:5" ht="18.75" hidden="1">
      <c r="A221" s="206"/>
      <c r="B221" s="210" t="e">
        <f>#REF!</f>
        <v>#REF!</v>
      </c>
      <c r="C221" s="147" t="s">
        <v>493</v>
      </c>
      <c r="D221" s="207"/>
      <c r="E221" s="482">
        <f>E222</f>
        <v>0</v>
      </c>
    </row>
    <row r="222" spans="1:5" ht="75" hidden="1">
      <c r="A222" s="206"/>
      <c r="B222" s="95" t="str">
        <f>B213</f>
        <v>Предоставление субсидий бюджетным, автономным учреждениям и иным некомерческим организациям</v>
      </c>
      <c r="C222" s="147" t="s">
        <v>493</v>
      </c>
      <c r="D222" s="207">
        <v>600</v>
      </c>
      <c r="E222" s="482">
        <f>'№5'!H276</f>
        <v>0</v>
      </c>
    </row>
    <row r="223" spans="1:5" ht="56.25" hidden="1">
      <c r="A223" s="206"/>
      <c r="B223" s="95" t="str">
        <f>'№5'!B281</f>
        <v>МВЦП "Охрана и сохранение объектов культурного наследия местного значения"</v>
      </c>
      <c r="C223" s="147" t="s">
        <v>533</v>
      </c>
      <c r="D223" s="207"/>
      <c r="E223" s="482">
        <f>E224</f>
        <v>0</v>
      </c>
    </row>
    <row r="224" spans="1:5" ht="72" customHeight="1" hidden="1">
      <c r="A224" s="206"/>
      <c r="B224" s="95" t="str">
        <f>'№5'!B282</f>
        <v>Предоставление субсидий  бюджетным, автономным учреждениям и иным некоммерческим организациям</v>
      </c>
      <c r="C224" s="147" t="s">
        <v>533</v>
      </c>
      <c r="D224" s="207">
        <v>600</v>
      </c>
      <c r="E224" s="482">
        <f>'№5'!H281</f>
        <v>0</v>
      </c>
    </row>
    <row r="225" spans="1:5" ht="112.5" hidden="1">
      <c r="A225" s="206"/>
      <c r="B225" s="95" t="s">
        <v>541</v>
      </c>
      <c r="C225" s="96" t="s">
        <v>542</v>
      </c>
      <c r="D225" s="207"/>
      <c r="E225" s="482">
        <f>E226+E228</f>
        <v>0</v>
      </c>
    </row>
    <row r="226" spans="1:5" ht="112.5" hidden="1">
      <c r="A226" s="206"/>
      <c r="B226" s="95" t="s">
        <v>541</v>
      </c>
      <c r="C226" s="96" t="s">
        <v>543</v>
      </c>
      <c r="D226" s="207"/>
      <c r="E226" s="482">
        <f>E227</f>
        <v>0</v>
      </c>
    </row>
    <row r="227" spans="1:5" ht="75" hidden="1">
      <c r="A227" s="206"/>
      <c r="B227" s="95" t="s">
        <v>296</v>
      </c>
      <c r="C227" s="96" t="s">
        <v>543</v>
      </c>
      <c r="D227" s="207">
        <v>600</v>
      </c>
      <c r="E227" s="482">
        <v>0</v>
      </c>
    </row>
    <row r="228" spans="1:5" ht="112.5" hidden="1">
      <c r="A228" s="206"/>
      <c r="B228" s="95" t="s">
        <v>541</v>
      </c>
      <c r="C228" s="96" t="s">
        <v>544</v>
      </c>
      <c r="D228" s="207"/>
      <c r="E228" s="482">
        <v>0</v>
      </c>
    </row>
    <row r="229" spans="1:5" ht="112.5" hidden="1">
      <c r="A229" s="206"/>
      <c r="B229" s="95" t="s">
        <v>541</v>
      </c>
      <c r="C229" s="96" t="s">
        <v>544</v>
      </c>
      <c r="D229" s="207"/>
      <c r="E229" s="482">
        <v>0</v>
      </c>
    </row>
    <row r="230" spans="1:5" ht="75" hidden="1">
      <c r="A230" s="206"/>
      <c r="B230" s="95" t="s">
        <v>296</v>
      </c>
      <c r="C230" s="96" t="s">
        <v>544</v>
      </c>
      <c r="D230" s="207">
        <v>600</v>
      </c>
      <c r="E230" s="482">
        <v>0</v>
      </c>
    </row>
    <row r="231" spans="1:5" ht="55.5" customHeight="1" hidden="1">
      <c r="A231" s="206"/>
      <c r="B231" s="95" t="str">
        <f>'№5'!B281</f>
        <v>МВЦП "Охрана и сохранение объектов культурного наследия местного значения"</v>
      </c>
      <c r="C231" s="96" t="s">
        <v>533</v>
      </c>
      <c r="D231" s="207"/>
      <c r="E231" s="482">
        <f>E232</f>
        <v>0</v>
      </c>
    </row>
    <row r="232" spans="1:5" ht="55.5" customHeight="1" hidden="1">
      <c r="A232" s="206"/>
      <c r="B232" s="205" t="s">
        <v>604</v>
      </c>
      <c r="C232" s="96" t="s">
        <v>533</v>
      </c>
      <c r="D232" s="207">
        <v>600</v>
      </c>
      <c r="E232" s="482">
        <f>'№5'!H282</f>
        <v>0</v>
      </c>
    </row>
    <row r="233" spans="1:5" ht="37.5">
      <c r="A233" s="206"/>
      <c r="B233" s="95" t="str">
        <f>'№5'!B296</f>
        <v>МП "Развитие физической культуры и спорта"</v>
      </c>
      <c r="C233" s="147" t="s">
        <v>496</v>
      </c>
      <c r="D233" s="207"/>
      <c r="E233" s="482">
        <f>E235</f>
        <v>30000</v>
      </c>
    </row>
    <row r="234" spans="1:5" ht="40.5" customHeight="1">
      <c r="A234" s="206"/>
      <c r="B234" s="95" t="str">
        <f>B235</f>
        <v>Мероприятия в области спорта и физической культуры</v>
      </c>
      <c r="C234" s="147" t="s">
        <v>776</v>
      </c>
      <c r="D234" s="207"/>
      <c r="E234" s="482">
        <f>'№5'!H297</f>
        <v>30000</v>
      </c>
    </row>
    <row r="235" spans="1:5" ht="40.5" customHeight="1">
      <c r="A235" s="206"/>
      <c r="B235" s="95" t="str">
        <f>'№5'!B299</f>
        <v>Мероприятия в области спорта и физической культуры</v>
      </c>
      <c r="C235" s="147" t="s">
        <v>534</v>
      </c>
      <c r="D235" s="207"/>
      <c r="E235" s="482">
        <f>'№5'!H299</f>
        <v>30000</v>
      </c>
    </row>
    <row r="236" spans="1:5" ht="117.75" customHeight="1" hidden="1">
      <c r="A236" s="206"/>
      <c r="B236" s="95" t="str">
        <f>'№5'!B303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36" s="147" t="s">
        <v>534</v>
      </c>
      <c r="D236" s="207">
        <v>100</v>
      </c>
      <c r="E236" s="482">
        <f>'№5'!H303</f>
        <v>0</v>
      </c>
    </row>
    <row r="237" spans="1:5" ht="53.25" customHeight="1">
      <c r="A237" s="206"/>
      <c r="B237" s="95" t="str">
        <f>'№5'!B304</f>
        <v>Закупка товаров, работ и услуг для обеспечения государственных (муниципальных)нужд</v>
      </c>
      <c r="C237" s="147" t="s">
        <v>534</v>
      </c>
      <c r="D237" s="207">
        <v>200</v>
      </c>
      <c r="E237" s="482">
        <f>'№5'!H304</f>
        <v>30000</v>
      </c>
    </row>
    <row r="238" spans="1:5" ht="93.75">
      <c r="A238" s="206"/>
      <c r="B238" s="211" t="str">
        <f>'№5'!B140</f>
        <v>ВЦП "Дорожная деятельность в отношении автомобильных дорог общего пользования местного значения муниципального образования Белореченский район"</v>
      </c>
      <c r="C238" s="147" t="s">
        <v>474</v>
      </c>
      <c r="D238" s="207"/>
      <c r="E238" s="484">
        <f>E239</f>
        <v>2493700</v>
      </c>
    </row>
    <row r="239" spans="1:5" ht="129" customHeight="1">
      <c r="A239" s="206"/>
      <c r="B239" s="211" t="str">
        <f>'№5'!B141</f>
        <v>Строительство, реконструкция, капитальный ремонт, ремонт и содержание действующей сети автомобильных дорог общего пользования межмуниципального значения,  местного значения и искусственных сооружений на них</v>
      </c>
      <c r="C239" s="212" t="s">
        <v>475</v>
      </c>
      <c r="D239" s="334"/>
      <c r="E239" s="484">
        <f>E240+E250</f>
        <v>2493700</v>
      </c>
    </row>
    <row r="240" spans="1:5" ht="37.5" customHeight="1">
      <c r="A240" s="206"/>
      <c r="B240" s="211" t="str">
        <f>'№5'!B142</f>
        <v>Закупка товаров, работ и услуг для государственных (муниципальных)нужд</v>
      </c>
      <c r="C240" s="212" t="s">
        <v>475</v>
      </c>
      <c r="D240" s="334">
        <v>200</v>
      </c>
      <c r="E240" s="484">
        <f>'№5'!H142</f>
        <v>2493700</v>
      </c>
    </row>
    <row r="241" spans="1:5" ht="56.25" hidden="1">
      <c r="A241" s="206"/>
      <c r="B241" s="211" t="s">
        <v>455</v>
      </c>
      <c r="C241" s="212" t="s">
        <v>482</v>
      </c>
      <c r="D241" s="334"/>
      <c r="E241" s="484">
        <f>E242</f>
        <v>0</v>
      </c>
    </row>
    <row r="242" spans="1:5" ht="37.5" hidden="1">
      <c r="A242" s="206"/>
      <c r="B242" s="211" t="s">
        <v>558</v>
      </c>
      <c r="C242" s="212" t="s">
        <v>556</v>
      </c>
      <c r="D242" s="334"/>
      <c r="E242" s="484">
        <f>E243</f>
        <v>0</v>
      </c>
    </row>
    <row r="243" spans="1:5" ht="93.75" hidden="1">
      <c r="A243" s="206"/>
      <c r="B243" s="211" t="str">
        <f>'№5'!B182</f>
        <v>Строительство объектов социального и производственного комплексов, в том числе объектов общегражданского назначения, жилья, инфраструктуры</v>
      </c>
      <c r="C243" s="212" t="s">
        <v>557</v>
      </c>
      <c r="D243" s="334"/>
      <c r="E243" s="484">
        <f>E244+E245</f>
        <v>0</v>
      </c>
    </row>
    <row r="244" spans="1:5" ht="54" customHeight="1" hidden="1">
      <c r="A244" s="206"/>
      <c r="B244" s="211" t="str">
        <f>'№5'!B183</f>
        <v>Закупка товаров, работ и услуг для обеспечения государственных (муниципальных)нужд</v>
      </c>
      <c r="C244" s="212" t="s">
        <v>557</v>
      </c>
      <c r="D244" s="334">
        <v>200</v>
      </c>
      <c r="E244" s="484"/>
    </row>
    <row r="245" spans="1:5" ht="72" customHeight="1" hidden="1">
      <c r="A245" s="206"/>
      <c r="B245" s="211" t="str">
        <f>'№5'!B184</f>
        <v>Капитальные    вложения в объекты    недвижимого имущества государственной   (муниципальной)    собственности</v>
      </c>
      <c r="C245" s="212" t="s">
        <v>557</v>
      </c>
      <c r="D245" s="334">
        <v>400</v>
      </c>
      <c r="E245" s="484"/>
    </row>
    <row r="246" spans="1:5" ht="56.25" hidden="1">
      <c r="A246" s="206"/>
      <c r="B246" s="211" t="s">
        <v>455</v>
      </c>
      <c r="C246" s="212" t="s">
        <v>482</v>
      </c>
      <c r="D246" s="334"/>
      <c r="E246" s="484" t="e">
        <f>E247</f>
        <v>#REF!</v>
      </c>
    </row>
    <row r="247" spans="1:5" ht="37.5" hidden="1">
      <c r="A247" s="206"/>
      <c r="B247" s="211" t="s">
        <v>522</v>
      </c>
      <c r="C247" s="212" t="s">
        <v>521</v>
      </c>
      <c r="D247" s="334"/>
      <c r="E247" s="484" t="e">
        <f>E248</f>
        <v>#REF!</v>
      </c>
    </row>
    <row r="248" spans="1:5" ht="37.5" hidden="1">
      <c r="A248" s="206"/>
      <c r="B248" s="211" t="str">
        <f>B247</f>
        <v>Капитальные вложения в области культуры</v>
      </c>
      <c r="C248" s="212" t="s">
        <v>520</v>
      </c>
      <c r="D248" s="334"/>
      <c r="E248" s="484" t="e">
        <f>E249+E250</f>
        <v>#REF!</v>
      </c>
    </row>
    <row r="249" spans="1:5" ht="72" customHeight="1" hidden="1">
      <c r="A249" s="206"/>
      <c r="B249" s="211" t="s">
        <v>523</v>
      </c>
      <c r="C249" s="212" t="s">
        <v>520</v>
      </c>
      <c r="D249" s="334">
        <v>400</v>
      </c>
      <c r="E249" s="484" t="e">
        <f>'№5'!#REF!</f>
        <v>#REF!</v>
      </c>
    </row>
    <row r="250" spans="1:5" ht="2.25" customHeight="1" hidden="1">
      <c r="A250" s="206"/>
      <c r="B250" s="211" t="s">
        <v>447</v>
      </c>
      <c r="C250" s="212" t="s">
        <v>475</v>
      </c>
      <c r="D250" s="334">
        <v>800</v>
      </c>
      <c r="E250" s="484">
        <f>'№5'!H143</f>
        <v>0</v>
      </c>
    </row>
    <row r="251" spans="1:5" ht="56.25" hidden="1">
      <c r="A251" s="206"/>
      <c r="B251" s="154" t="s">
        <v>579</v>
      </c>
      <c r="C251" s="212" t="s">
        <v>482</v>
      </c>
      <c r="D251" s="334"/>
      <c r="E251" s="484">
        <f>E253</f>
        <v>0</v>
      </c>
    </row>
    <row r="252" spans="1:5" ht="18.75" hidden="1">
      <c r="A252" s="206"/>
      <c r="B252" s="213" t="e">
        <f>'№5'!#REF!</f>
        <v>#REF!</v>
      </c>
      <c r="C252" s="212" t="s">
        <v>483</v>
      </c>
      <c r="D252" s="334"/>
      <c r="E252" s="484" t="e">
        <f>#REF!</f>
        <v>#REF!</v>
      </c>
    </row>
    <row r="253" spans="1:5" ht="93.75" hidden="1">
      <c r="A253" s="206"/>
      <c r="B253" s="213" t="s">
        <v>606</v>
      </c>
      <c r="C253" s="212" t="s">
        <v>615</v>
      </c>
      <c r="D253" s="334"/>
      <c r="E253" s="484">
        <f>E254</f>
        <v>0</v>
      </c>
    </row>
    <row r="254" spans="1:5" ht="56.25" hidden="1">
      <c r="A254" s="206"/>
      <c r="B254" s="154" t="s">
        <v>579</v>
      </c>
      <c r="C254" s="212" t="s">
        <v>615</v>
      </c>
      <c r="D254" s="334">
        <v>400</v>
      </c>
      <c r="E254" s="484">
        <f>'№5'!H196</f>
        <v>0</v>
      </c>
    </row>
    <row r="255" spans="1:5" ht="56.25" hidden="1">
      <c r="A255" s="206"/>
      <c r="B255" s="154" t="s">
        <v>753</v>
      </c>
      <c r="C255" s="212" t="s">
        <v>754</v>
      </c>
      <c r="D255" s="334"/>
      <c r="E255" s="484">
        <f>'№5'!H197</f>
        <v>0</v>
      </c>
    </row>
    <row r="256" spans="1:5" ht="56.25" hidden="1">
      <c r="A256" s="206"/>
      <c r="B256" s="154" t="s">
        <v>580</v>
      </c>
      <c r="C256" s="212" t="s">
        <v>754</v>
      </c>
      <c r="D256" s="334">
        <v>200</v>
      </c>
      <c r="E256" s="484">
        <f>'№5'!H198</f>
        <v>0</v>
      </c>
    </row>
    <row r="257" spans="1:5" ht="57.75" customHeight="1" hidden="1">
      <c r="A257" s="206"/>
      <c r="B257" s="154" t="s">
        <v>667</v>
      </c>
      <c r="C257" s="212" t="s">
        <v>666</v>
      </c>
      <c r="D257" s="334"/>
      <c r="E257" s="484">
        <f>E258</f>
        <v>0</v>
      </c>
    </row>
    <row r="258" spans="1:5" ht="37.5" customHeight="1" hidden="1">
      <c r="A258" s="206"/>
      <c r="B258" s="154" t="s">
        <v>275</v>
      </c>
      <c r="C258" s="147" t="s">
        <v>622</v>
      </c>
      <c r="D258" s="334"/>
      <c r="E258" s="484">
        <f>'№5'!H200</f>
        <v>0</v>
      </c>
    </row>
    <row r="259" spans="1:5" ht="54.75" customHeight="1" hidden="1">
      <c r="A259" s="206"/>
      <c r="B259" s="154" t="s">
        <v>623</v>
      </c>
      <c r="C259" s="147" t="s">
        <v>622</v>
      </c>
      <c r="D259" s="334">
        <v>200</v>
      </c>
      <c r="E259" s="484">
        <f>'№5'!H201</f>
        <v>0</v>
      </c>
    </row>
    <row r="260" spans="1:5" ht="54.75" customHeight="1" hidden="1">
      <c r="A260" s="206"/>
      <c r="B260" s="154" t="s">
        <v>552</v>
      </c>
      <c r="C260" s="147" t="s">
        <v>622</v>
      </c>
      <c r="D260" s="334">
        <v>200</v>
      </c>
      <c r="E260" s="484">
        <f>'№5'!H202</f>
        <v>0</v>
      </c>
    </row>
    <row r="261" spans="1:5" ht="56.25" hidden="1">
      <c r="A261" s="206"/>
      <c r="B261" s="154" t="s">
        <v>623</v>
      </c>
      <c r="C261" s="147" t="s">
        <v>622</v>
      </c>
      <c r="D261" s="334">
        <v>200</v>
      </c>
      <c r="E261" s="484">
        <f>'№5'!H203</f>
        <v>0</v>
      </c>
    </row>
    <row r="262" spans="1:5" ht="21" customHeight="1" hidden="1">
      <c r="A262" s="206"/>
      <c r="B262" s="154" t="s">
        <v>672</v>
      </c>
      <c r="C262" s="147" t="s">
        <v>671</v>
      </c>
      <c r="D262" s="334"/>
      <c r="E262" s="484"/>
    </row>
    <row r="263" spans="1:5" ht="42" customHeight="1" hidden="1">
      <c r="A263" s="206"/>
      <c r="B263" s="154" t="s">
        <v>664</v>
      </c>
      <c r="C263" s="147" t="s">
        <v>665</v>
      </c>
      <c r="D263" s="334"/>
      <c r="E263" s="484"/>
    </row>
    <row r="264" spans="1:5" ht="54.75" customHeight="1" hidden="1">
      <c r="A264" s="206"/>
      <c r="B264" s="154" t="s">
        <v>623</v>
      </c>
      <c r="C264" s="147" t="s">
        <v>665</v>
      </c>
      <c r="D264" s="334">
        <v>200</v>
      </c>
      <c r="E264" s="484"/>
    </row>
    <row r="265" spans="1:5" ht="18.75">
      <c r="A265" s="206"/>
      <c r="B265" s="211" t="str">
        <f>'№5'!B208</f>
        <v>Благоустройство территории</v>
      </c>
      <c r="C265" s="212" t="s">
        <v>484</v>
      </c>
      <c r="D265" s="334"/>
      <c r="E265" s="484">
        <f>E266+E273+E276+E269+E278+E271</f>
        <v>79700</v>
      </c>
    </row>
    <row r="266" spans="1:5" ht="37.5" hidden="1">
      <c r="A266" s="206"/>
      <c r="B266" s="211" t="str">
        <f>'№5'!B209</f>
        <v>Оплата за уличное освещение и его техническое обслуживание</v>
      </c>
      <c r="C266" s="212" t="s">
        <v>485</v>
      </c>
      <c r="D266" s="334"/>
      <c r="E266" s="484">
        <f>E267+E268</f>
        <v>0</v>
      </c>
    </row>
    <row r="267" spans="1:5" ht="57.75" customHeight="1" hidden="1">
      <c r="A267" s="206"/>
      <c r="B267" s="211" t="str">
        <f>'№5'!B210</f>
        <v>Закупка товаров,работ и услуг для государственных и (муниципальных) нужд</v>
      </c>
      <c r="C267" s="212" t="s">
        <v>485</v>
      </c>
      <c r="D267" s="334">
        <v>200</v>
      </c>
      <c r="E267" s="484">
        <f>'№5'!H210</f>
        <v>0</v>
      </c>
    </row>
    <row r="268" spans="1:5" ht="18" customHeight="1" hidden="1">
      <c r="A268" s="206"/>
      <c r="B268" s="211" t="str">
        <f>'№5'!B211</f>
        <v>Иные бюджетные ассигнования</v>
      </c>
      <c r="C268" s="212" t="s">
        <v>485</v>
      </c>
      <c r="D268" s="334">
        <v>800</v>
      </c>
      <c r="E268" s="484">
        <f>'№5'!H212</f>
        <v>0</v>
      </c>
    </row>
    <row r="269" spans="1:5" ht="39.75" customHeight="1" hidden="1">
      <c r="A269" s="206"/>
      <c r="B269" s="211" t="str">
        <f>'№5'!B213</f>
        <v>Организация и содержание мест захоронения</v>
      </c>
      <c r="C269" s="212" t="s">
        <v>509</v>
      </c>
      <c r="D269" s="334"/>
      <c r="E269" s="484">
        <f>E270</f>
        <v>0</v>
      </c>
    </row>
    <row r="270" spans="1:5" ht="54.75" customHeight="1" hidden="1">
      <c r="A270" s="206"/>
      <c r="B270" s="211" t="str">
        <f>B267</f>
        <v>Закупка товаров,работ и услуг для государственных и (муниципальных) нужд</v>
      </c>
      <c r="C270" s="212" t="s">
        <v>509</v>
      </c>
      <c r="D270" s="334">
        <v>200</v>
      </c>
      <c r="E270" s="484">
        <f>'№5'!H213</f>
        <v>0</v>
      </c>
    </row>
    <row r="271" spans="1:5" ht="37.5">
      <c r="A271" s="206"/>
      <c r="B271" s="211" t="str">
        <f>'№5'!B215</f>
        <v>Организация и содержание мест захоронения</v>
      </c>
      <c r="C271" s="212" t="s">
        <v>509</v>
      </c>
      <c r="D271" s="334"/>
      <c r="E271" s="484">
        <f>E272</f>
        <v>17000</v>
      </c>
    </row>
    <row r="272" spans="1:5" ht="56.25">
      <c r="A272" s="206"/>
      <c r="B272" s="213" t="str">
        <f>B261</f>
        <v>Закупка товаров,  работ и услуг для  государственных и (муниципальных) нужд </v>
      </c>
      <c r="C272" s="212" t="s">
        <v>509</v>
      </c>
      <c r="D272" s="334">
        <v>800</v>
      </c>
      <c r="E272" s="484">
        <f>'№5'!H215</f>
        <v>17000</v>
      </c>
    </row>
    <row r="273" spans="1:5" ht="42" customHeight="1">
      <c r="A273" s="206"/>
      <c r="B273" s="211" t="str">
        <f>'№5'!B217</f>
        <v>Прочие мероприятия по благоустройству городских округов и поселений</v>
      </c>
      <c r="C273" s="212" t="s">
        <v>486</v>
      </c>
      <c r="D273" s="334"/>
      <c r="E273" s="484">
        <f>E274+E275</f>
        <v>62700</v>
      </c>
    </row>
    <row r="274" spans="1:5" ht="54" customHeight="1">
      <c r="A274" s="206"/>
      <c r="B274" s="211" t="str">
        <f>'№5'!B218</f>
        <v>Закупка товаров,работ и услуг для государственных и (муниципальных) нужд</v>
      </c>
      <c r="C274" s="212" t="s">
        <v>486</v>
      </c>
      <c r="D274" s="334">
        <v>200</v>
      </c>
      <c r="E274" s="484">
        <f>'№5'!H218</f>
        <v>62700</v>
      </c>
    </row>
    <row r="275" spans="1:5" ht="23.25" customHeight="1" hidden="1">
      <c r="A275" s="206"/>
      <c r="B275" s="211" t="str">
        <f>'№5'!B219</f>
        <v>Иные бюджетные ассигнования</v>
      </c>
      <c r="C275" s="212" t="s">
        <v>486</v>
      </c>
      <c r="D275" s="334">
        <v>800</v>
      </c>
      <c r="E275" s="484">
        <f>'№5'!H219</f>
        <v>0</v>
      </c>
    </row>
    <row r="276" spans="1:5" ht="27" customHeight="1" hidden="1">
      <c r="A276" s="206"/>
      <c r="B276" s="211" t="str">
        <f>'№5'!B220</f>
        <v>Озеленение</v>
      </c>
      <c r="C276" s="212" t="s">
        <v>388</v>
      </c>
      <c r="D276" s="334"/>
      <c r="E276" s="484">
        <f>E277</f>
        <v>0</v>
      </c>
    </row>
    <row r="277" spans="1:5" ht="19.5" customHeight="1" hidden="1">
      <c r="A277" s="206"/>
      <c r="B277" s="211" t="str">
        <f>'№5'!B228</f>
        <v>Закупка товаров, работ и услуг для государственных (муниципальных)нужд</v>
      </c>
      <c r="C277" s="212" t="s">
        <v>388</v>
      </c>
      <c r="D277" s="334">
        <v>200</v>
      </c>
      <c r="E277" s="484">
        <f>'№5'!H228</f>
        <v>0</v>
      </c>
    </row>
    <row r="278" spans="1:5" ht="18.75" hidden="1">
      <c r="A278" s="206"/>
      <c r="B278" s="211" t="str">
        <f>'№5'!B220</f>
        <v>Озеленение</v>
      </c>
      <c r="C278" s="212" t="s">
        <v>508</v>
      </c>
      <c r="D278" s="334"/>
      <c r="E278" s="484">
        <f>E279</f>
        <v>0</v>
      </c>
    </row>
    <row r="279" spans="1:5" ht="56.25" hidden="1">
      <c r="A279" s="206"/>
      <c r="B279" s="211" t="str">
        <f>B274</f>
        <v>Закупка товаров,работ и услуг для государственных и (муниципальных) нужд</v>
      </c>
      <c r="C279" s="212" t="s">
        <v>508</v>
      </c>
      <c r="D279" s="334">
        <v>200</v>
      </c>
      <c r="E279" s="484">
        <f>'№5'!H221</f>
        <v>0</v>
      </c>
    </row>
    <row r="280" spans="1:5" ht="56.25" hidden="1">
      <c r="A280" s="206"/>
      <c r="B280" s="211" t="s">
        <v>251</v>
      </c>
      <c r="C280" s="212" t="s">
        <v>513</v>
      </c>
      <c r="D280" s="334"/>
      <c r="E280" s="485">
        <f>E281+E283</f>
        <v>0</v>
      </c>
    </row>
    <row r="281" spans="1:5" ht="37.5" hidden="1">
      <c r="A281" s="206"/>
      <c r="B281" s="211" t="str">
        <f>'№5'!B30</f>
        <v>Расходы на передачу полномочий из поселений</v>
      </c>
      <c r="C281" s="212" t="s">
        <v>532</v>
      </c>
      <c r="D281" s="334"/>
      <c r="E281" s="485">
        <f>E282</f>
        <v>0</v>
      </c>
    </row>
    <row r="282" spans="1:5" ht="18.75" hidden="1">
      <c r="A282" s="206"/>
      <c r="B282" s="211" t="str">
        <f>'№5'!B31</f>
        <v>Межбюджетные трансферты</v>
      </c>
      <c r="C282" s="212" t="s">
        <v>532</v>
      </c>
      <c r="D282" s="334">
        <v>500</v>
      </c>
      <c r="E282" s="485">
        <f>'№5'!H31+'№5'!H104</f>
        <v>0</v>
      </c>
    </row>
    <row r="283" spans="1:6" ht="56.25" hidden="1">
      <c r="A283" s="206"/>
      <c r="B283" s="95" t="s">
        <v>525</v>
      </c>
      <c r="C283" s="95" t="s">
        <v>524</v>
      </c>
      <c r="D283" s="96"/>
      <c r="E283" s="481">
        <f>E284</f>
        <v>0</v>
      </c>
      <c r="F283" s="96"/>
    </row>
    <row r="284" spans="1:5" ht="56.25" hidden="1">
      <c r="A284" s="206"/>
      <c r="B284" s="211" t="str">
        <f>B279</f>
        <v>Закупка товаров,работ и услуг для государственных и (муниципальных) нужд</v>
      </c>
      <c r="C284" s="212" t="s">
        <v>524</v>
      </c>
      <c r="D284" s="334">
        <v>200</v>
      </c>
      <c r="E284" s="485">
        <f>'№5'!H238</f>
        <v>0</v>
      </c>
    </row>
    <row r="285" spans="1:5" ht="57.75" customHeight="1">
      <c r="A285" s="206"/>
      <c r="B285" s="211" t="s">
        <v>251</v>
      </c>
      <c r="C285" s="212" t="s">
        <v>513</v>
      </c>
      <c r="D285" s="334"/>
      <c r="E285" s="485">
        <f>E290+E295+E299+E309+E314</f>
        <v>11000</v>
      </c>
    </row>
    <row r="286" spans="1:5" ht="59.25" customHeight="1" hidden="1">
      <c r="A286" s="206"/>
      <c r="B286" s="211" t="s">
        <v>550</v>
      </c>
      <c r="C286" s="212" t="s">
        <v>549</v>
      </c>
      <c r="D286" s="334"/>
      <c r="E286" s="485">
        <f>E287</f>
        <v>0</v>
      </c>
    </row>
    <row r="287" spans="1:5" ht="30" customHeight="1" hidden="1">
      <c r="A287" s="206"/>
      <c r="B287" s="211" t="s">
        <v>352</v>
      </c>
      <c r="C287" s="212" t="s">
        <v>549</v>
      </c>
      <c r="D287" s="334">
        <v>500</v>
      </c>
      <c r="E287" s="485">
        <f>'№5'!H101</f>
        <v>0</v>
      </c>
    </row>
    <row r="288" spans="1:5" ht="37.5" hidden="1">
      <c r="A288" s="206"/>
      <c r="B288" s="211" t="s">
        <v>454</v>
      </c>
      <c r="C288" s="212" t="s">
        <v>514</v>
      </c>
      <c r="D288" s="334"/>
      <c r="E288" s="485">
        <f>E289</f>
        <v>0</v>
      </c>
    </row>
    <row r="289" spans="1:5" ht="21.75" customHeight="1" hidden="1">
      <c r="A289" s="206"/>
      <c r="B289" s="211" t="s">
        <v>352</v>
      </c>
      <c r="C289" s="212" t="s">
        <v>514</v>
      </c>
      <c r="D289" s="334">
        <v>500</v>
      </c>
      <c r="E289" s="485">
        <f>'№5'!H31+'№5'!H104+'№5'!H57+'№5'!H205</f>
        <v>0</v>
      </c>
    </row>
    <row r="290" spans="1:5" ht="94.5" customHeight="1" hidden="1">
      <c r="A290" s="206"/>
      <c r="B290" s="95" t="s">
        <v>801</v>
      </c>
      <c r="C290" s="212" t="s">
        <v>601</v>
      </c>
      <c r="D290" s="334"/>
      <c r="E290" s="484">
        <f>E291</f>
        <v>0</v>
      </c>
    </row>
    <row r="291" spans="1:5" ht="57" customHeight="1" hidden="1">
      <c r="A291" s="206"/>
      <c r="B291" s="211" t="str">
        <f>B305</f>
        <v>Закупка товаров, работ и услуг для обеспечения государственных (муниципальных)нужд</v>
      </c>
      <c r="C291" s="212" t="s">
        <v>601</v>
      </c>
      <c r="D291" s="334">
        <v>200</v>
      </c>
      <c r="E291" s="484">
        <f>'№5'!H100</f>
        <v>0</v>
      </c>
    </row>
    <row r="292" spans="1:5" ht="54.75" customHeight="1" hidden="1">
      <c r="A292" s="206"/>
      <c r="B292" s="211" t="str">
        <f>'№5'!B101</f>
        <v>Организация и ведение бухгалтерского учета в поселениях Белореченского района</v>
      </c>
      <c r="C292" s="212" t="s">
        <v>547</v>
      </c>
      <c r="D292" s="334">
        <v>500</v>
      </c>
      <c r="E292" s="484">
        <f>'№5'!H102</f>
        <v>0</v>
      </c>
    </row>
    <row r="293" spans="1:5" ht="39" customHeight="1" hidden="1">
      <c r="A293" s="206"/>
      <c r="B293" s="211" t="str">
        <f>'№5'!B103</f>
        <v>Расходы на передачу полномочий из поселений</v>
      </c>
      <c r="C293" s="212" t="s">
        <v>514</v>
      </c>
      <c r="D293" s="334">
        <v>500</v>
      </c>
      <c r="E293" s="484">
        <f>'№5'!H57+'№5'!H104+'№5'!H31</f>
        <v>0</v>
      </c>
    </row>
    <row r="294" spans="1:5" ht="75" hidden="1">
      <c r="A294" s="206"/>
      <c r="B294" s="211" t="str">
        <f>'№5'!B240</f>
        <v>Поощрение победителей краевого конкурса на звание "Лучший орган территориального общественного самоуправления"</v>
      </c>
      <c r="C294" s="212" t="s">
        <v>749</v>
      </c>
      <c r="D294" s="334">
        <v>200</v>
      </c>
      <c r="E294" s="484">
        <f>'№5'!H241</f>
        <v>0</v>
      </c>
    </row>
    <row r="295" spans="1:5" ht="18.75" hidden="1">
      <c r="A295" s="206"/>
      <c r="B295" s="211" t="str">
        <f>'№5'!B243</f>
        <v>Реализация инициативных проектов</v>
      </c>
      <c r="C295" s="212" t="s">
        <v>803</v>
      </c>
      <c r="D295" s="334"/>
      <c r="E295" s="484">
        <f>E296</f>
        <v>0</v>
      </c>
    </row>
    <row r="296" spans="1:5" ht="56.25" hidden="1">
      <c r="A296" s="206"/>
      <c r="B296" s="211" t="str">
        <f>B291</f>
        <v>Закупка товаров, работ и услуг для обеспечения государственных (муниципальных)нужд</v>
      </c>
      <c r="C296" s="212" t="s">
        <v>803</v>
      </c>
      <c r="D296" s="334">
        <v>200</v>
      </c>
      <c r="E296" s="484">
        <f>'№5'!H244</f>
        <v>0</v>
      </c>
    </row>
    <row r="297" spans="1:5" ht="44.25" customHeight="1" hidden="1">
      <c r="A297" s="206"/>
      <c r="B297" s="211" t="s">
        <v>820</v>
      </c>
      <c r="C297" s="212" t="s">
        <v>819</v>
      </c>
      <c r="D297" s="334"/>
      <c r="E297" s="484">
        <f>'№5'!H245</f>
        <v>0</v>
      </c>
    </row>
    <row r="298" spans="1:5" ht="56.25" hidden="1">
      <c r="A298" s="206"/>
      <c r="B298" s="211" t="str">
        <f>B296</f>
        <v>Закупка товаров, работ и услуг для обеспечения государственных (муниципальных)нужд</v>
      </c>
      <c r="C298" s="212" t="s">
        <v>819</v>
      </c>
      <c r="D298" s="334">
        <v>200</v>
      </c>
      <c r="E298" s="484">
        <f>'№5'!H246</f>
        <v>0</v>
      </c>
    </row>
    <row r="299" spans="1:5" ht="90" customHeight="1">
      <c r="A299" s="206"/>
      <c r="B299" s="211" t="s">
        <v>396</v>
      </c>
      <c r="C299" s="212" t="s">
        <v>512</v>
      </c>
      <c r="D299" s="334"/>
      <c r="E299" s="484">
        <f>E300</f>
        <v>1000</v>
      </c>
    </row>
    <row r="300" spans="1:5" ht="39" customHeight="1">
      <c r="A300" s="206"/>
      <c r="B300" s="211" t="s">
        <v>227</v>
      </c>
      <c r="C300" s="212" t="s">
        <v>504</v>
      </c>
      <c r="D300" s="334"/>
      <c r="E300" s="484">
        <f>E301+E302</f>
        <v>1000</v>
      </c>
    </row>
    <row r="301" spans="1:5" ht="32.25" customHeight="1" hidden="1">
      <c r="A301" s="206"/>
      <c r="B301" s="211" t="str">
        <f>B279</f>
        <v>Закупка товаров,работ и услуг для государственных и (муниципальных) нужд</v>
      </c>
      <c r="C301" s="212" t="s">
        <v>504</v>
      </c>
      <c r="D301" s="334">
        <v>200</v>
      </c>
      <c r="E301" s="484">
        <v>0</v>
      </c>
    </row>
    <row r="302" spans="1:5" ht="21.75" customHeight="1">
      <c r="A302" s="206"/>
      <c r="B302" s="95" t="s">
        <v>238</v>
      </c>
      <c r="C302" s="212" t="s">
        <v>504</v>
      </c>
      <c r="D302" s="334">
        <v>800</v>
      </c>
      <c r="E302" s="484">
        <f>'№5'!H25</f>
        <v>1000</v>
      </c>
    </row>
    <row r="303" spans="1:5" ht="93.75" hidden="1">
      <c r="A303" s="206"/>
      <c r="B303" s="211" t="str">
        <f>'№5'!B99</f>
        <v>Управление муниципальным имуществом, связанное с оценкой недвижимости, признанием прав и регулиролванием отношений в сфере собственности</v>
      </c>
      <c r="C303" s="212" t="s">
        <v>515</v>
      </c>
      <c r="D303" s="334"/>
      <c r="E303" s="484">
        <f>E305</f>
        <v>0</v>
      </c>
    </row>
    <row r="304" spans="1:5" ht="18.75" hidden="1">
      <c r="A304" s="206"/>
      <c r="B304" s="211" t="str">
        <f>B275</f>
        <v>Иные бюджетные ассигнования</v>
      </c>
      <c r="C304" s="212" t="s">
        <v>504</v>
      </c>
      <c r="D304" s="334">
        <v>200</v>
      </c>
      <c r="E304" s="484">
        <f>'№5'!H20</f>
        <v>1000</v>
      </c>
    </row>
    <row r="305" spans="1:5" ht="56.25" hidden="1">
      <c r="A305" s="206"/>
      <c r="B305" s="95" t="str">
        <f>'№5'!B100</f>
        <v>Закупка товаров, работ и услуг для обеспечения государственных (муниципальных)нужд</v>
      </c>
      <c r="C305" s="212" t="s">
        <v>515</v>
      </c>
      <c r="D305" s="334">
        <v>240</v>
      </c>
      <c r="E305" s="484"/>
    </row>
    <row r="306" spans="1:5" ht="18.75" hidden="1">
      <c r="A306" s="206"/>
      <c r="B306" s="95" t="e">
        <f>'№5'!#REF!</f>
        <v>#REF!</v>
      </c>
      <c r="C306" s="212" t="s">
        <v>563</v>
      </c>
      <c r="D306" s="334"/>
      <c r="E306" s="484" t="e">
        <f>E307</f>
        <v>#REF!</v>
      </c>
    </row>
    <row r="307" spans="1:5" ht="36" customHeight="1" hidden="1">
      <c r="A307" s="206"/>
      <c r="B307" s="95" t="e">
        <f>'№5'!#REF!</f>
        <v>#REF!</v>
      </c>
      <c r="C307" s="212" t="s">
        <v>528</v>
      </c>
      <c r="D307" s="334"/>
      <c r="E307" s="484" t="e">
        <f>E308</f>
        <v>#REF!</v>
      </c>
    </row>
    <row r="308" spans="1:5" ht="18.75" hidden="1">
      <c r="A308" s="206"/>
      <c r="B308" s="95" t="e">
        <f>'№5'!#REF!</f>
        <v>#REF!</v>
      </c>
      <c r="C308" s="212" t="s">
        <v>528</v>
      </c>
      <c r="D308" s="334">
        <v>200</v>
      </c>
      <c r="E308" s="484" t="e">
        <f>'№5'!#REF!</f>
        <v>#REF!</v>
      </c>
    </row>
    <row r="309" spans="1:5" ht="36.75" customHeight="1">
      <c r="A309" s="206"/>
      <c r="B309" s="211" t="s">
        <v>252</v>
      </c>
      <c r="C309" s="212" t="s">
        <v>505</v>
      </c>
      <c r="D309" s="334"/>
      <c r="E309" s="484">
        <f>E310</f>
        <v>10000</v>
      </c>
    </row>
    <row r="310" spans="1:5" ht="18.75">
      <c r="A310" s="206"/>
      <c r="B310" s="211" t="s">
        <v>253</v>
      </c>
      <c r="C310" s="212" t="s">
        <v>506</v>
      </c>
      <c r="D310" s="334"/>
      <c r="E310" s="484">
        <f>E311</f>
        <v>10000</v>
      </c>
    </row>
    <row r="311" spans="1:5" ht="24" customHeight="1">
      <c r="A311" s="206"/>
      <c r="B311" s="211" t="s">
        <v>238</v>
      </c>
      <c r="C311" s="212" t="s">
        <v>506</v>
      </c>
      <c r="D311" s="334">
        <v>800</v>
      </c>
      <c r="E311" s="484">
        <f>'№5'!H67</f>
        <v>10000</v>
      </c>
    </row>
    <row r="312" spans="1:5" ht="18" customHeight="1" hidden="1">
      <c r="A312" s="206"/>
      <c r="B312" s="211" t="str">
        <f>'№5'!B67</f>
        <v>Иные бюджетные ассигнования</v>
      </c>
      <c r="C312" s="212" t="s">
        <v>506</v>
      </c>
      <c r="D312" s="334">
        <v>800</v>
      </c>
      <c r="E312" s="484">
        <f>'№5'!H67</f>
        <v>10000</v>
      </c>
    </row>
    <row r="313" spans="1:5" ht="18.75" hidden="1">
      <c r="A313" s="206"/>
      <c r="B313" s="211"/>
      <c r="C313" s="212"/>
      <c r="D313" s="334"/>
      <c r="E313" s="484"/>
    </row>
    <row r="314" spans="1:5" ht="56.25" hidden="1">
      <c r="A314" s="206"/>
      <c r="B314" s="154" t="s">
        <v>595</v>
      </c>
      <c r="C314" s="212" t="s">
        <v>566</v>
      </c>
      <c r="D314" s="334"/>
      <c r="E314" s="484">
        <f>E316+E318</f>
        <v>0</v>
      </c>
    </row>
    <row r="315" spans="1:5" ht="37.5" customHeight="1" hidden="1">
      <c r="A315" s="206"/>
      <c r="B315" s="95" t="s">
        <v>158</v>
      </c>
      <c r="C315" s="212" t="s">
        <v>563</v>
      </c>
      <c r="D315" s="334"/>
      <c r="E315" s="484"/>
    </row>
    <row r="316" spans="1:5" ht="39.75" customHeight="1" hidden="1">
      <c r="A316" s="206"/>
      <c r="B316" s="95" t="s">
        <v>158</v>
      </c>
      <c r="C316" s="212" t="s">
        <v>791</v>
      </c>
      <c r="D316" s="334"/>
      <c r="E316" s="484">
        <f>E317</f>
        <v>0</v>
      </c>
    </row>
    <row r="317" spans="1:5" ht="36" customHeight="1" hidden="1">
      <c r="A317" s="206"/>
      <c r="B317" s="211" t="str">
        <f>B318</f>
        <v>Закупка товаров, работ и услуг для государственных (муниципальных)нужд</v>
      </c>
      <c r="C317" s="212" t="s">
        <v>791</v>
      </c>
      <c r="D317" s="334">
        <v>200</v>
      </c>
      <c r="E317" s="484">
        <f>'№5'!H160</f>
        <v>0</v>
      </c>
    </row>
    <row r="318" spans="1:5" ht="0.75" customHeight="1">
      <c r="A318" s="206"/>
      <c r="B318" s="211" t="str">
        <f>'№5'!B160</f>
        <v>Закупка товаров, работ и услуг для государственных (муниципальных)нужд</v>
      </c>
      <c r="C318" s="212" t="s">
        <v>567</v>
      </c>
      <c r="D318" s="334">
        <v>200</v>
      </c>
      <c r="E318" s="484">
        <f>'№5'!H57</f>
        <v>0</v>
      </c>
    </row>
    <row r="319" spans="1:7" s="72" customFormat="1" ht="54.75" customHeight="1" hidden="1">
      <c r="A319" s="144"/>
      <c r="B319" s="95" t="s">
        <v>251</v>
      </c>
      <c r="C319" s="96" t="s">
        <v>513</v>
      </c>
      <c r="D319" s="96"/>
      <c r="E319" s="481">
        <f>E320+E368</f>
        <v>0</v>
      </c>
      <c r="F319" s="71"/>
      <c r="G319" s="71"/>
    </row>
    <row r="320" spans="1:7" s="72" customFormat="1" ht="35.25" customHeight="1" hidden="1">
      <c r="A320" s="144"/>
      <c r="B320" s="95" t="s">
        <v>617</v>
      </c>
      <c r="C320" s="96" t="s">
        <v>618</v>
      </c>
      <c r="D320" s="96"/>
      <c r="E320" s="481">
        <f>E322</f>
        <v>0</v>
      </c>
      <c r="F320" s="71"/>
      <c r="G320" s="71"/>
    </row>
    <row r="321" spans="1:7" s="72" customFormat="1" ht="21.75" customHeight="1" hidden="1">
      <c r="A321" s="144"/>
      <c r="B321" s="95" t="s">
        <v>619</v>
      </c>
      <c r="C321" s="96" t="s">
        <v>620</v>
      </c>
      <c r="D321" s="96"/>
      <c r="E321" s="481">
        <f>E322</f>
        <v>0</v>
      </c>
      <c r="F321" s="71"/>
      <c r="G321" s="71"/>
    </row>
    <row r="322" spans="1:5" ht="33.75" customHeight="1" hidden="1">
      <c r="A322" s="206"/>
      <c r="B322" s="95" t="s">
        <v>236</v>
      </c>
      <c r="C322" s="96" t="s">
        <v>620</v>
      </c>
      <c r="D322" s="96" t="s">
        <v>235</v>
      </c>
      <c r="E322" s="484">
        <f>'№5'!H62</f>
        <v>0</v>
      </c>
    </row>
    <row r="323" spans="1:5" ht="35.25" customHeight="1">
      <c r="A323" s="260" t="s">
        <v>350</v>
      </c>
      <c r="B323" s="335"/>
      <c r="C323" s="212"/>
      <c r="D323" s="334"/>
      <c r="E323" s="486"/>
    </row>
    <row r="324" spans="1:5" ht="18" customHeight="1">
      <c r="A324" s="260" t="s">
        <v>661</v>
      </c>
      <c r="B324" s="335"/>
      <c r="C324" s="212"/>
      <c r="D324" s="334"/>
      <c r="E324" s="486"/>
    </row>
    <row r="325" spans="1:5" ht="15" customHeight="1">
      <c r="A325" s="260" t="s">
        <v>120</v>
      </c>
      <c r="B325" s="335"/>
      <c r="C325" s="212"/>
      <c r="D325" s="334"/>
      <c r="E325" s="65" t="s">
        <v>745</v>
      </c>
    </row>
    <row r="326" spans="2:5" ht="18.75">
      <c r="B326" s="335"/>
      <c r="C326" s="212"/>
      <c r="D326" s="334"/>
      <c r="E326" s="486"/>
    </row>
    <row r="327" spans="2:5" ht="18.75">
      <c r="B327" s="335"/>
      <c r="C327" s="212"/>
      <c r="D327" s="334"/>
      <c r="E327" s="486"/>
    </row>
    <row r="328" spans="2:5" ht="18.75">
      <c r="B328" s="335"/>
      <c r="C328" s="212"/>
      <c r="D328" s="334"/>
      <c r="E328" s="486"/>
    </row>
    <row r="329" spans="2:5" ht="18.75">
      <c r="B329" s="335"/>
      <c r="C329" s="212"/>
      <c r="D329" s="334"/>
      <c r="E329" s="486"/>
    </row>
    <row r="330" spans="2:5" ht="18.75">
      <c r="B330" s="335"/>
      <c r="C330" s="212"/>
      <c r="D330" s="334"/>
      <c r="E330" s="486"/>
    </row>
    <row r="331" spans="2:5" ht="18.75">
      <c r="B331" s="335"/>
      <c r="C331" s="212"/>
      <c r="D331" s="334"/>
      <c r="E331" s="486"/>
    </row>
    <row r="332" spans="2:5" ht="18.75">
      <c r="B332" s="335"/>
      <c r="C332" s="212"/>
      <c r="D332" s="334"/>
      <c r="E332" s="486"/>
    </row>
    <row r="333" spans="2:5" ht="18.75">
      <c r="B333" s="335"/>
      <c r="C333" s="212"/>
      <c r="D333" s="334"/>
      <c r="E333" s="486"/>
    </row>
    <row r="334" spans="2:5" ht="18.75">
      <c r="B334" s="335"/>
      <c r="C334" s="212"/>
      <c r="D334" s="334"/>
      <c r="E334" s="486"/>
    </row>
    <row r="335" spans="2:5" ht="18.75">
      <c r="B335" s="335"/>
      <c r="C335" s="212"/>
      <c r="D335" s="334"/>
      <c r="E335" s="486"/>
    </row>
    <row r="336" spans="2:5" ht="18.75">
      <c r="B336" s="335"/>
      <c r="C336" s="212"/>
      <c r="D336" s="334"/>
      <c r="E336" s="486"/>
    </row>
    <row r="337" spans="2:5" ht="18.75">
      <c r="B337" s="335"/>
      <c r="C337" s="212"/>
      <c r="D337" s="334"/>
      <c r="E337" s="486"/>
    </row>
    <row r="338" spans="2:5" ht="18.75">
      <c r="B338" s="335"/>
      <c r="C338" s="212"/>
      <c r="D338" s="334"/>
      <c r="E338" s="486"/>
    </row>
    <row r="339" spans="2:5" ht="18.75">
      <c r="B339" s="335"/>
      <c r="C339" s="212"/>
      <c r="D339" s="334"/>
      <c r="E339" s="486"/>
    </row>
    <row r="340" spans="2:5" ht="18.75">
      <c r="B340" s="335"/>
      <c r="C340" s="212"/>
      <c r="D340" s="334"/>
      <c r="E340" s="486"/>
    </row>
    <row r="341" spans="2:5" ht="18.75">
      <c r="B341" s="335"/>
      <c r="C341" s="212"/>
      <c r="D341" s="334"/>
      <c r="E341" s="486"/>
    </row>
    <row r="342" spans="2:5" ht="18.75">
      <c r="B342" s="335"/>
      <c r="C342" s="212"/>
      <c r="D342" s="334"/>
      <c r="E342" s="486"/>
    </row>
    <row r="343" spans="2:5" ht="18.75">
      <c r="B343" s="335"/>
      <c r="C343" s="212"/>
      <c r="D343" s="334"/>
      <c r="E343" s="486"/>
    </row>
    <row r="344" spans="2:5" ht="18.75">
      <c r="B344" s="335"/>
      <c r="C344" s="212"/>
      <c r="D344" s="334"/>
      <c r="E344" s="486"/>
    </row>
    <row r="345" spans="2:5" ht="18.75">
      <c r="B345" s="335"/>
      <c r="C345" s="212"/>
      <c r="D345" s="334"/>
      <c r="E345" s="486"/>
    </row>
    <row r="346" spans="2:5" ht="18.75">
      <c r="B346" s="335"/>
      <c r="C346" s="212"/>
      <c r="D346" s="334"/>
      <c r="E346" s="486"/>
    </row>
    <row r="347" spans="2:5" ht="18.75">
      <c r="B347" s="335"/>
      <c r="C347" s="212"/>
      <c r="D347" s="334"/>
      <c r="E347" s="486"/>
    </row>
    <row r="348" spans="2:5" ht="18.75">
      <c r="B348" s="335"/>
      <c r="C348" s="212"/>
      <c r="D348" s="334"/>
      <c r="E348" s="486"/>
    </row>
    <row r="349" spans="2:5" ht="18.75">
      <c r="B349" s="335"/>
      <c r="C349" s="212"/>
      <c r="D349" s="334"/>
      <c r="E349" s="486"/>
    </row>
    <row r="350" spans="2:5" ht="18.75">
      <c r="B350" s="335"/>
      <c r="C350" s="212"/>
      <c r="D350" s="334"/>
      <c r="E350" s="486"/>
    </row>
    <row r="351" spans="2:5" ht="18.75">
      <c r="B351" s="335"/>
      <c r="C351" s="212"/>
      <c r="D351" s="334"/>
      <c r="E351" s="486"/>
    </row>
    <row r="352" spans="2:5" ht="18.75">
      <c r="B352" s="335"/>
      <c r="C352" s="212"/>
      <c r="D352" s="334"/>
      <c r="E352" s="486"/>
    </row>
    <row r="353" spans="2:5" ht="18.75">
      <c r="B353" s="335"/>
      <c r="C353" s="212"/>
      <c r="D353" s="334"/>
      <c r="E353" s="486"/>
    </row>
    <row r="354" spans="2:5" ht="18.75">
      <c r="B354" s="335"/>
      <c r="C354" s="212"/>
      <c r="D354" s="334"/>
      <c r="E354" s="486"/>
    </row>
    <row r="355" spans="2:5" ht="18.75">
      <c r="B355" s="335"/>
      <c r="C355" s="212"/>
      <c r="D355" s="334"/>
      <c r="E355" s="486"/>
    </row>
    <row r="356" spans="2:5" ht="18.75">
      <c r="B356" s="335"/>
      <c r="C356" s="212"/>
      <c r="D356" s="334"/>
      <c r="E356" s="486"/>
    </row>
    <row r="357" spans="2:5" ht="18.75">
      <c r="B357" s="335"/>
      <c r="C357" s="212"/>
      <c r="D357" s="334"/>
      <c r="E357" s="486"/>
    </row>
    <row r="358" spans="2:5" ht="18.75">
      <c r="B358" s="335"/>
      <c r="C358" s="212"/>
      <c r="D358" s="334"/>
      <c r="E358" s="486"/>
    </row>
    <row r="359" spans="2:5" ht="18.75">
      <c r="B359" s="335"/>
      <c r="C359" s="212"/>
      <c r="D359" s="334"/>
      <c r="E359" s="486"/>
    </row>
    <row r="360" spans="2:5" ht="18.75">
      <c r="B360" s="335"/>
      <c r="C360" s="212"/>
      <c r="D360" s="334"/>
      <c r="E360" s="486"/>
    </row>
    <row r="361" spans="2:5" ht="18.75">
      <c r="B361" s="335"/>
      <c r="C361" s="212"/>
      <c r="D361" s="334"/>
      <c r="E361" s="486"/>
    </row>
    <row r="362" spans="2:5" ht="18.75">
      <c r="B362" s="335"/>
      <c r="C362" s="212"/>
      <c r="D362" s="334"/>
      <c r="E362" s="486"/>
    </row>
    <row r="363" spans="2:5" ht="18.75">
      <c r="B363" s="335"/>
      <c r="C363" s="212"/>
      <c r="D363" s="334"/>
      <c r="E363" s="486"/>
    </row>
    <row r="364" spans="2:5" ht="18.75">
      <c r="B364" s="335"/>
      <c r="C364" s="212"/>
      <c r="D364" s="334"/>
      <c r="E364" s="486"/>
    </row>
    <row r="365" spans="2:5" ht="18.75">
      <c r="B365" s="335"/>
      <c r="C365" s="212"/>
      <c r="D365" s="334"/>
      <c r="E365" s="486"/>
    </row>
    <row r="366" spans="2:5" ht="18.75">
      <c r="B366" s="335"/>
      <c r="C366" s="212"/>
      <c r="D366" s="334"/>
      <c r="E366" s="486"/>
    </row>
    <row r="367" spans="2:5" ht="18.75">
      <c r="B367" s="335"/>
      <c r="C367" s="212"/>
      <c r="D367" s="334"/>
      <c r="E367" s="486"/>
    </row>
    <row r="368" spans="2:5" ht="18.75">
      <c r="B368" s="335"/>
      <c r="C368" s="212"/>
      <c r="D368" s="334"/>
      <c r="E368" s="486"/>
    </row>
    <row r="369" spans="2:5" ht="18.75">
      <c r="B369" s="335"/>
      <c r="C369" s="212"/>
      <c r="D369" s="334"/>
      <c r="E369" s="486"/>
    </row>
    <row r="370" spans="2:5" ht="18.75">
      <c r="B370" s="335"/>
      <c r="C370" s="212"/>
      <c r="D370" s="334"/>
      <c r="E370" s="486"/>
    </row>
    <row r="371" spans="2:5" ht="18.75">
      <c r="B371" s="335"/>
      <c r="C371" s="212"/>
      <c r="D371" s="334"/>
      <c r="E371" s="486"/>
    </row>
    <row r="372" spans="2:5" ht="18.75">
      <c r="B372" s="335"/>
      <c r="C372" s="212"/>
      <c r="D372" s="334"/>
      <c r="E372" s="486"/>
    </row>
    <row r="373" spans="2:5" ht="18.75">
      <c r="B373" s="335"/>
      <c r="C373" s="212"/>
      <c r="D373" s="334"/>
      <c r="E373" s="486"/>
    </row>
    <row r="374" spans="2:5" ht="18.75">
      <c r="B374" s="335"/>
      <c r="C374" s="212"/>
      <c r="D374" s="334"/>
      <c r="E374" s="486"/>
    </row>
    <row r="375" spans="2:5" ht="18.75">
      <c r="B375" s="335"/>
      <c r="C375" s="212"/>
      <c r="D375" s="334"/>
      <c r="E375" s="486"/>
    </row>
    <row r="376" spans="2:5" ht="18.75">
      <c r="B376" s="335"/>
      <c r="C376" s="212"/>
      <c r="D376" s="334"/>
      <c r="E376" s="486"/>
    </row>
    <row r="377" spans="2:5" ht="18.75">
      <c r="B377" s="214"/>
      <c r="C377" s="212"/>
      <c r="D377" s="123"/>
      <c r="E377" s="486"/>
    </row>
    <row r="378" spans="2:5" ht="18.75">
      <c r="B378" s="214"/>
      <c r="C378" s="212"/>
      <c r="D378" s="123"/>
      <c r="E378" s="486"/>
    </row>
    <row r="379" spans="2:5" ht="18.75">
      <c r="B379" s="214"/>
      <c r="C379" s="212"/>
      <c r="D379" s="123"/>
      <c r="E379" s="486"/>
    </row>
    <row r="380" spans="2:5" ht="18.75">
      <c r="B380" s="214"/>
      <c r="C380" s="212"/>
      <c r="D380" s="123"/>
      <c r="E380" s="486"/>
    </row>
    <row r="381" spans="2:5" ht="18.75">
      <c r="B381" s="214"/>
      <c r="C381" s="212"/>
      <c r="D381" s="123"/>
      <c r="E381" s="486"/>
    </row>
    <row r="382" spans="2:5" ht="18.75">
      <c r="B382" s="214"/>
      <c r="C382" s="212"/>
      <c r="D382" s="123"/>
      <c r="E382" s="486"/>
    </row>
    <row r="383" spans="2:5" ht="18.75">
      <c r="B383" s="214"/>
      <c r="C383" s="212"/>
      <c r="D383" s="123"/>
      <c r="E383" s="486"/>
    </row>
    <row r="384" spans="2:5" ht="18.75">
      <c r="B384" s="214"/>
      <c r="C384" s="212"/>
      <c r="D384" s="123"/>
      <c r="E384" s="486"/>
    </row>
    <row r="385" spans="2:5" ht="18.75">
      <c r="B385" s="214"/>
      <c r="C385" s="212"/>
      <c r="D385" s="123"/>
      <c r="E385" s="486"/>
    </row>
    <row r="386" spans="2:5" ht="18.75">
      <c r="B386" s="214"/>
      <c r="C386" s="212"/>
      <c r="D386" s="123"/>
      <c r="E386" s="486"/>
    </row>
    <row r="387" spans="2:5" ht="18.75">
      <c r="B387" s="214"/>
      <c r="C387" s="212"/>
      <c r="D387" s="123"/>
      <c r="E387" s="486"/>
    </row>
    <row r="388" spans="2:5" ht="18.75">
      <c r="B388" s="214"/>
      <c r="C388" s="212"/>
      <c r="D388" s="123"/>
      <c r="E388" s="486"/>
    </row>
    <row r="389" spans="2:5" ht="18.75">
      <c r="B389" s="214"/>
      <c r="C389" s="212"/>
      <c r="D389" s="123"/>
      <c r="E389" s="486"/>
    </row>
    <row r="390" spans="2:5" ht="18.75">
      <c r="B390" s="214"/>
      <c r="C390" s="212"/>
      <c r="D390" s="123"/>
      <c r="E390" s="486"/>
    </row>
    <row r="391" spans="2:5" ht="18.75">
      <c r="B391" s="214"/>
      <c r="C391" s="212"/>
      <c r="D391" s="123"/>
      <c r="E391" s="486"/>
    </row>
    <row r="392" spans="2:5" ht="18.75">
      <c r="B392" s="214"/>
      <c r="C392" s="212"/>
      <c r="D392" s="123"/>
      <c r="E392" s="486"/>
    </row>
    <row r="393" spans="2:5" ht="18.75">
      <c r="B393" s="214"/>
      <c r="C393" s="212"/>
      <c r="D393" s="123"/>
      <c r="E393" s="486"/>
    </row>
    <row r="394" spans="2:5" ht="18.75">
      <c r="B394" s="214"/>
      <c r="C394" s="212"/>
      <c r="D394" s="123"/>
      <c r="E394" s="486"/>
    </row>
    <row r="395" spans="2:5" ht="18.75">
      <c r="B395" s="214"/>
      <c r="C395" s="212"/>
      <c r="D395" s="123"/>
      <c r="E395" s="486"/>
    </row>
    <row r="396" spans="2:5" ht="18.75">
      <c r="B396" s="214"/>
      <c r="C396" s="212"/>
      <c r="D396" s="123"/>
      <c r="E396" s="486"/>
    </row>
    <row r="397" spans="2:5" ht="18.75">
      <c r="B397" s="214"/>
      <c r="C397" s="212"/>
      <c r="D397" s="123"/>
      <c r="E397" s="486"/>
    </row>
    <row r="398" spans="2:5" ht="18.75">
      <c r="B398" s="214"/>
      <c r="C398" s="212"/>
      <c r="D398" s="123"/>
      <c r="E398" s="486"/>
    </row>
    <row r="399" spans="2:5" ht="18.75">
      <c r="B399" s="214"/>
      <c r="C399" s="212"/>
      <c r="D399" s="123"/>
      <c r="E399" s="486"/>
    </row>
    <row r="400" spans="2:5" ht="18.75">
      <c r="B400" s="214"/>
      <c r="C400" s="212"/>
      <c r="D400" s="123"/>
      <c r="E400" s="486"/>
    </row>
    <row r="401" spans="2:5" ht="18.75">
      <c r="B401" s="214"/>
      <c r="C401" s="212"/>
      <c r="D401" s="123"/>
      <c r="E401" s="486"/>
    </row>
    <row r="402" spans="2:5" ht="18.75">
      <c r="B402" s="214"/>
      <c r="C402" s="212"/>
      <c r="D402" s="123"/>
      <c r="E402" s="486"/>
    </row>
  </sheetData>
  <sheetProtection/>
  <mergeCells count="6">
    <mergeCell ref="C1:E1"/>
    <mergeCell ref="C2:E2"/>
    <mergeCell ref="B7:E7"/>
    <mergeCell ref="C4:E4"/>
    <mergeCell ref="C5:E5"/>
    <mergeCell ref="C6:E6"/>
  </mergeCells>
  <printOptions/>
  <pageMargins left="0" right="0" top="0.3937007874015748" bottom="0" header="0.31496062992125984" footer="0.31496062992125984"/>
  <pageSetup fitToHeight="6" fitToWidth="1" horizontalDpi="600" verticalDpi="600" orientation="portrait" paperSize="9" scale="98" r:id="rId1"/>
  <headerFooter differentFirst="1">
    <oddHeader>&amp;C&amp;P</oddHeader>
    <firstHeader>&amp;C&amp;P</firstHeader>
  </headerFooter>
  <rowBreaks count="4" manualBreakCount="4">
    <brk id="52" max="4" man="1"/>
    <brk id="204" max="4" man="1"/>
    <brk id="267" max="4" man="1"/>
    <brk id="26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27"/>
  <sheetViews>
    <sheetView view="pageBreakPreview" zoomScale="90" zoomScaleSheetLayoutView="90" workbookViewId="0" topLeftCell="A285">
      <selection activeCell="H326" sqref="H326"/>
    </sheetView>
  </sheetViews>
  <sheetFormatPr defaultColWidth="9.140625" defaultRowHeight="12.75"/>
  <cols>
    <col min="1" max="1" width="3.7109375" style="202" customWidth="1"/>
    <col min="2" max="2" width="46.140625" style="215" customWidth="1"/>
    <col min="3" max="3" width="18.7109375" style="215" bestFit="1" customWidth="1"/>
    <col min="4" max="4" width="4.421875" style="288" customWidth="1"/>
    <col min="5" max="5" width="5.140625" style="72" customWidth="1"/>
    <col min="6" max="6" width="15.8515625" style="216" customWidth="1"/>
    <col min="7" max="7" width="6.140625" style="72" customWidth="1"/>
    <col min="8" max="8" width="18.28125" style="72" bestFit="1" customWidth="1"/>
    <col min="9" max="13" width="0" style="189" hidden="1" customWidth="1"/>
    <col min="14" max="14" width="1.421875" style="189" customWidth="1"/>
    <col min="15" max="16384" width="9.140625" style="189" customWidth="1"/>
  </cols>
  <sheetData>
    <row r="1" spans="3:8" ht="18.75" hidden="1">
      <c r="C1" s="393" t="s">
        <v>752</v>
      </c>
      <c r="D1" s="393"/>
      <c r="E1" s="393"/>
      <c r="F1" s="393"/>
      <c r="G1" s="393"/>
      <c r="H1" s="393"/>
    </row>
    <row r="2" spans="3:8" ht="18.75" hidden="1">
      <c r="C2" s="393" t="s">
        <v>724</v>
      </c>
      <c r="D2" s="393"/>
      <c r="E2" s="393"/>
      <c r="F2" s="393"/>
      <c r="G2" s="393"/>
      <c r="H2" s="393"/>
    </row>
    <row r="3" spans="3:8" ht="18.75" hidden="1">
      <c r="C3" s="393" t="s">
        <v>632</v>
      </c>
      <c r="D3" s="393"/>
      <c r="E3" s="393"/>
      <c r="F3" s="393"/>
      <c r="G3" s="393"/>
      <c r="H3" s="393"/>
    </row>
    <row r="4" spans="3:8" ht="18.75" hidden="1">
      <c r="C4" s="393" t="s">
        <v>120</v>
      </c>
      <c r="D4" s="393"/>
      <c r="E4" s="393"/>
      <c r="F4" s="393"/>
      <c r="G4" s="393"/>
      <c r="H4" s="393"/>
    </row>
    <row r="5" spans="3:8" ht="18.75" hidden="1">
      <c r="C5" s="393" t="s">
        <v>764</v>
      </c>
      <c r="D5" s="393"/>
      <c r="E5" s="393"/>
      <c r="F5" s="393"/>
      <c r="G5" s="393"/>
      <c r="H5" s="393"/>
    </row>
    <row r="6" spans="3:8" ht="18.75">
      <c r="C6" s="348" t="s">
        <v>847</v>
      </c>
      <c r="D6" s="347"/>
      <c r="E6" s="347"/>
      <c r="F6" s="347"/>
      <c r="G6" s="347"/>
      <c r="H6" s="347"/>
    </row>
    <row r="7" spans="3:8" ht="69" customHeight="1">
      <c r="C7" s="394" t="str">
        <f>'№4'!C4</f>
        <v>к проекту решения Совета 
Черниговского сельского поселения 
Белореченского  района 
от _____ декабря 2023 года № ___</v>
      </c>
      <c r="D7" s="394"/>
      <c r="E7" s="394"/>
      <c r="F7" s="394"/>
      <c r="G7" s="394"/>
      <c r="H7" s="394"/>
    </row>
    <row r="8" spans="3:8" ht="18.75" hidden="1">
      <c r="C8" s="394" t="s">
        <v>733</v>
      </c>
      <c r="D8" s="394"/>
      <c r="E8" s="394"/>
      <c r="F8" s="394"/>
      <c r="G8" s="394"/>
      <c r="H8" s="394"/>
    </row>
    <row r="9" spans="3:8" ht="108" customHeight="1" hidden="1">
      <c r="C9" s="394" t="str">
        <f>'№4'!C6</f>
        <v>к  решению Совета Черниговского сельского поселения Белореченского района                                                                                                   от 17 декабря 2020 года № 61                                                 в редакции решения Совета Черниговского сельского поселения Белореченского района                                           от 9 ноября 2021 года № 96</v>
      </c>
      <c r="D9" s="394"/>
      <c r="E9" s="394"/>
      <c r="F9" s="394"/>
      <c r="G9" s="394"/>
      <c r="H9" s="394"/>
    </row>
    <row r="10" spans="1:8" s="287" customFormat="1" ht="106.5" customHeight="1">
      <c r="A10" s="286"/>
      <c r="B10" s="395" t="s">
        <v>840</v>
      </c>
      <c r="C10" s="395"/>
      <c r="D10" s="395"/>
      <c r="E10" s="395"/>
      <c r="F10" s="395"/>
      <c r="G10" s="395"/>
      <c r="H10" s="395"/>
    </row>
    <row r="11" spans="2:8" ht="13.5" customHeight="1">
      <c r="B11" s="288"/>
      <c r="C11" s="288"/>
      <c r="D11" s="72"/>
      <c r="G11" s="215"/>
      <c r="H11" s="72" t="s">
        <v>34</v>
      </c>
    </row>
    <row r="12" spans="1:8" s="191" customFormat="1" ht="37.5" customHeight="1">
      <c r="A12" s="386" t="s">
        <v>78</v>
      </c>
      <c r="B12" s="388" t="s">
        <v>79</v>
      </c>
      <c r="C12" s="343"/>
      <c r="D12" s="390" t="s">
        <v>36</v>
      </c>
      <c r="E12" s="391"/>
      <c r="F12" s="391"/>
      <c r="G12" s="392"/>
      <c r="H12" s="381" t="s">
        <v>10</v>
      </c>
    </row>
    <row r="13" spans="1:8" s="191" customFormat="1" ht="82.5" customHeight="1">
      <c r="A13" s="387"/>
      <c r="B13" s="389"/>
      <c r="C13" s="344" t="s">
        <v>80</v>
      </c>
      <c r="D13" s="344" t="s">
        <v>37</v>
      </c>
      <c r="E13" s="344" t="s">
        <v>81</v>
      </c>
      <c r="F13" s="289" t="s">
        <v>38</v>
      </c>
      <c r="G13" s="289" t="s">
        <v>82</v>
      </c>
      <c r="H13" s="381"/>
    </row>
    <row r="14" spans="1:8" s="191" customFormat="1" ht="21.75" customHeight="1">
      <c r="A14" s="290">
        <v>1</v>
      </c>
      <c r="B14" s="343">
        <v>2</v>
      </c>
      <c r="C14" s="343">
        <v>3</v>
      </c>
      <c r="D14" s="343">
        <v>4</v>
      </c>
      <c r="E14" s="343">
        <v>5</v>
      </c>
      <c r="F14" s="192" t="s">
        <v>40</v>
      </c>
      <c r="G14" s="192" t="s">
        <v>83</v>
      </c>
      <c r="H14" s="345">
        <v>8</v>
      </c>
    </row>
    <row r="15" spans="1:8" s="191" customFormat="1" ht="17.25" customHeight="1">
      <c r="A15" s="291"/>
      <c r="B15" s="193"/>
      <c r="C15" s="193"/>
      <c r="D15" s="193"/>
      <c r="E15" s="193"/>
      <c r="F15" s="194"/>
      <c r="G15" s="194"/>
      <c r="H15" s="121"/>
    </row>
    <row r="16" spans="1:8" s="197" customFormat="1" ht="19.5" customHeight="1">
      <c r="A16" s="145"/>
      <c r="B16" s="346" t="s">
        <v>84</v>
      </c>
      <c r="C16" s="346"/>
      <c r="D16" s="346"/>
      <c r="E16" s="346"/>
      <c r="F16" s="144"/>
      <c r="G16" s="144"/>
      <c r="H16" s="114">
        <f>H32+H18</f>
        <v>17793200</v>
      </c>
    </row>
    <row r="17" spans="1:8" s="197" customFormat="1" ht="19.5" customHeight="1" hidden="1">
      <c r="A17" s="145"/>
      <c r="B17" s="292"/>
      <c r="C17" s="292"/>
      <c r="D17" s="292"/>
      <c r="E17" s="292"/>
      <c r="F17" s="293"/>
      <c r="G17" s="293"/>
      <c r="H17" s="128"/>
    </row>
    <row r="18" spans="1:8" s="197" customFormat="1" ht="34.5" customHeight="1">
      <c r="A18" s="143">
        <v>1</v>
      </c>
      <c r="B18" s="119" t="s">
        <v>662</v>
      </c>
      <c r="C18" s="346">
        <v>991</v>
      </c>
      <c r="D18" s="346"/>
      <c r="E18" s="346"/>
      <c r="F18" s="144"/>
      <c r="G18" s="144"/>
      <c r="H18" s="114">
        <f>H19</f>
        <v>1000</v>
      </c>
    </row>
    <row r="19" spans="1:8" s="197" customFormat="1" ht="25.5" customHeight="1">
      <c r="A19" s="143"/>
      <c r="B19" s="294" t="s">
        <v>41</v>
      </c>
      <c r="C19" s="67">
        <v>991</v>
      </c>
      <c r="D19" s="295" t="s">
        <v>42</v>
      </c>
      <c r="E19" s="295" t="s">
        <v>3</v>
      </c>
      <c r="F19" s="144"/>
      <c r="G19" s="144"/>
      <c r="H19" s="94">
        <f>H20+H27</f>
        <v>1000</v>
      </c>
    </row>
    <row r="20" spans="1:8" s="197" customFormat="1" ht="93" customHeight="1">
      <c r="A20" s="145" t="s">
        <v>374</v>
      </c>
      <c r="B20" s="95" t="s">
        <v>375</v>
      </c>
      <c r="C20" s="95">
        <v>991</v>
      </c>
      <c r="D20" s="96" t="s">
        <v>42</v>
      </c>
      <c r="E20" s="96" t="s">
        <v>57</v>
      </c>
      <c r="F20" s="96"/>
      <c r="G20" s="96"/>
      <c r="H20" s="94">
        <f>H21</f>
        <v>1000</v>
      </c>
    </row>
    <row r="21" spans="1:8" s="197" customFormat="1" ht="61.5" customHeight="1">
      <c r="A21" s="145"/>
      <c r="B21" s="95" t="s">
        <v>251</v>
      </c>
      <c r="C21" s="95">
        <v>991</v>
      </c>
      <c r="D21" s="96" t="s">
        <v>42</v>
      </c>
      <c r="E21" s="96" t="s">
        <v>57</v>
      </c>
      <c r="F21" s="96" t="s">
        <v>513</v>
      </c>
      <c r="G21" s="96"/>
      <c r="H21" s="94">
        <f>H22</f>
        <v>1000</v>
      </c>
    </row>
    <row r="22" spans="1:8" s="197" customFormat="1" ht="97.5" customHeight="1">
      <c r="A22" s="145"/>
      <c r="B22" s="95" t="s">
        <v>511</v>
      </c>
      <c r="C22" s="95">
        <v>991</v>
      </c>
      <c r="D22" s="96" t="s">
        <v>42</v>
      </c>
      <c r="E22" s="96" t="s">
        <v>57</v>
      </c>
      <c r="F22" s="96" t="s">
        <v>512</v>
      </c>
      <c r="G22" s="96"/>
      <c r="H22" s="94">
        <f>H24</f>
        <v>1000</v>
      </c>
    </row>
    <row r="23" spans="1:8" s="197" customFormat="1" ht="55.5" customHeight="1" hidden="1">
      <c r="A23" s="145"/>
      <c r="B23" s="95" t="s">
        <v>227</v>
      </c>
      <c r="C23" s="95">
        <v>991</v>
      </c>
      <c r="D23" s="96" t="s">
        <v>42</v>
      </c>
      <c r="E23" s="96" t="s">
        <v>57</v>
      </c>
      <c r="F23" s="96" t="s">
        <v>504</v>
      </c>
      <c r="G23" s="96"/>
      <c r="H23" s="94" t="e">
        <f>H24+#REF!</f>
        <v>#REF!</v>
      </c>
    </row>
    <row r="24" spans="1:8" s="197" customFormat="1" ht="45" customHeight="1">
      <c r="A24" s="145"/>
      <c r="B24" s="95" t="s">
        <v>227</v>
      </c>
      <c r="C24" s="95">
        <v>991</v>
      </c>
      <c r="D24" s="96" t="s">
        <v>42</v>
      </c>
      <c r="E24" s="96" t="s">
        <v>57</v>
      </c>
      <c r="F24" s="96" t="s">
        <v>504</v>
      </c>
      <c r="G24" s="96"/>
      <c r="H24" s="94">
        <f>H25+H26</f>
        <v>1000</v>
      </c>
    </row>
    <row r="25" spans="1:8" s="197" customFormat="1" ht="27.75" customHeight="1">
      <c r="A25" s="145"/>
      <c r="B25" s="95" t="s">
        <v>238</v>
      </c>
      <c r="C25" s="95">
        <v>991</v>
      </c>
      <c r="D25" s="96" t="s">
        <v>42</v>
      </c>
      <c r="E25" s="96" t="s">
        <v>57</v>
      </c>
      <c r="F25" s="96" t="s">
        <v>504</v>
      </c>
      <c r="G25" s="96" t="s">
        <v>237</v>
      </c>
      <c r="H25" s="94">
        <v>1000</v>
      </c>
    </row>
    <row r="26" spans="1:8" s="197" customFormat="1" ht="15.75" customHeight="1" hidden="1">
      <c r="A26" s="145"/>
      <c r="B26" s="95" t="s">
        <v>238</v>
      </c>
      <c r="C26" s="95">
        <v>991</v>
      </c>
      <c r="D26" s="96" t="s">
        <v>42</v>
      </c>
      <c r="E26" s="96" t="s">
        <v>57</v>
      </c>
      <c r="F26" s="96" t="s">
        <v>504</v>
      </c>
      <c r="G26" s="96" t="s">
        <v>237</v>
      </c>
      <c r="H26" s="94">
        <v>0</v>
      </c>
    </row>
    <row r="27" spans="1:8" s="197" customFormat="1" ht="93.75" hidden="1">
      <c r="A27" s="145"/>
      <c r="B27" s="95" t="s">
        <v>161</v>
      </c>
      <c r="C27" s="95">
        <v>991</v>
      </c>
      <c r="D27" s="96" t="s">
        <v>42</v>
      </c>
      <c r="E27" s="96" t="s">
        <v>160</v>
      </c>
      <c r="F27" s="96"/>
      <c r="G27" s="96"/>
      <c r="H27" s="94">
        <f>H28</f>
        <v>0</v>
      </c>
    </row>
    <row r="28" spans="1:8" s="197" customFormat="1" ht="60" customHeight="1" hidden="1">
      <c r="A28" s="145"/>
      <c r="B28" s="95" t="s">
        <v>251</v>
      </c>
      <c r="C28" s="95">
        <v>991</v>
      </c>
      <c r="D28" s="96" t="s">
        <v>42</v>
      </c>
      <c r="E28" s="96" t="s">
        <v>160</v>
      </c>
      <c r="F28" s="96" t="s">
        <v>513</v>
      </c>
      <c r="G28" s="96"/>
      <c r="H28" s="94">
        <f>H29</f>
        <v>0</v>
      </c>
    </row>
    <row r="29" spans="1:8" s="197" customFormat="1" ht="23.25" customHeight="1" hidden="1">
      <c r="A29" s="145"/>
      <c r="B29" s="95" t="s">
        <v>246</v>
      </c>
      <c r="C29" s="95">
        <v>991</v>
      </c>
      <c r="D29" s="96" t="s">
        <v>42</v>
      </c>
      <c r="E29" s="96" t="s">
        <v>160</v>
      </c>
      <c r="F29" s="96" t="s">
        <v>514</v>
      </c>
      <c r="G29" s="96"/>
      <c r="H29" s="94">
        <f>H30</f>
        <v>0</v>
      </c>
    </row>
    <row r="30" spans="1:8" s="197" customFormat="1" ht="38.25" customHeight="1" hidden="1">
      <c r="A30" s="145"/>
      <c r="B30" s="95" t="s">
        <v>454</v>
      </c>
      <c r="C30" s="95">
        <v>991</v>
      </c>
      <c r="D30" s="96" t="s">
        <v>42</v>
      </c>
      <c r="E30" s="96" t="s">
        <v>160</v>
      </c>
      <c r="F30" s="96" t="s">
        <v>514</v>
      </c>
      <c r="G30" s="96"/>
      <c r="H30" s="94">
        <f>H31</f>
        <v>0</v>
      </c>
    </row>
    <row r="31" spans="1:8" s="197" customFormat="1" ht="27" customHeight="1" hidden="1">
      <c r="A31" s="145"/>
      <c r="B31" s="95" t="s">
        <v>352</v>
      </c>
      <c r="C31" s="95">
        <v>991</v>
      </c>
      <c r="D31" s="96" t="s">
        <v>42</v>
      </c>
      <c r="E31" s="96" t="s">
        <v>160</v>
      </c>
      <c r="F31" s="96" t="s">
        <v>514</v>
      </c>
      <c r="G31" s="96" t="s">
        <v>351</v>
      </c>
      <c r="H31" s="94">
        <v>0</v>
      </c>
    </row>
    <row r="32" spans="1:8" s="198" customFormat="1" ht="47.25" customHeight="1">
      <c r="A32" s="296">
        <v>2</v>
      </c>
      <c r="B32" s="119" t="s">
        <v>565</v>
      </c>
      <c r="C32" s="119">
        <v>992</v>
      </c>
      <c r="D32" s="346"/>
      <c r="E32" s="346"/>
      <c r="F32" s="144"/>
      <c r="G32" s="144"/>
      <c r="H32" s="114">
        <f>H33+H105+H115+H138+H164+H247+H257+H283+H294+H305+H318</f>
        <v>17792200</v>
      </c>
    </row>
    <row r="33" spans="1:8" s="72" customFormat="1" ht="24" customHeight="1">
      <c r="A33" s="117"/>
      <c r="B33" s="119" t="s">
        <v>41</v>
      </c>
      <c r="C33" s="119">
        <v>992</v>
      </c>
      <c r="D33" s="144" t="s">
        <v>42</v>
      </c>
      <c r="E33" s="146" t="s">
        <v>3</v>
      </c>
      <c r="F33" s="147"/>
      <c r="G33" s="148"/>
      <c r="H33" s="114">
        <f>H34+H39+H49+H54+H58+H68+H63</f>
        <v>6670600</v>
      </c>
    </row>
    <row r="34" spans="1:8" s="72" customFormat="1" ht="81" customHeight="1">
      <c r="A34" s="120"/>
      <c r="B34" s="95" t="s">
        <v>43</v>
      </c>
      <c r="C34" s="95">
        <v>992</v>
      </c>
      <c r="D34" s="96" t="s">
        <v>42</v>
      </c>
      <c r="E34" s="96" t="s">
        <v>44</v>
      </c>
      <c r="F34" s="96"/>
      <c r="G34" s="96"/>
      <c r="H34" s="94">
        <f>H35</f>
        <v>1041600</v>
      </c>
    </row>
    <row r="35" spans="1:8" s="72" customFormat="1" ht="39" customHeight="1">
      <c r="A35" s="70"/>
      <c r="B35" s="95" t="s">
        <v>834</v>
      </c>
      <c r="C35" s="95">
        <v>992</v>
      </c>
      <c r="D35" s="96" t="s">
        <v>42</v>
      </c>
      <c r="E35" s="96" t="s">
        <v>44</v>
      </c>
      <c r="F35" s="96" t="s">
        <v>458</v>
      </c>
      <c r="G35" s="96"/>
      <c r="H35" s="94">
        <f>H36</f>
        <v>1041600</v>
      </c>
    </row>
    <row r="36" spans="1:8" s="72" customFormat="1" ht="45" customHeight="1">
      <c r="A36" s="70"/>
      <c r="B36" s="95" t="s">
        <v>379</v>
      </c>
      <c r="C36" s="95">
        <v>992</v>
      </c>
      <c r="D36" s="96" t="s">
        <v>42</v>
      </c>
      <c r="E36" s="96" t="s">
        <v>44</v>
      </c>
      <c r="F36" s="96" t="s">
        <v>459</v>
      </c>
      <c r="G36" s="96"/>
      <c r="H36" s="94">
        <f>H37</f>
        <v>1041600</v>
      </c>
    </row>
    <row r="37" spans="1:8" s="72" customFormat="1" ht="45" customHeight="1">
      <c r="A37" s="70"/>
      <c r="B37" s="95" t="s">
        <v>227</v>
      </c>
      <c r="C37" s="95">
        <v>922</v>
      </c>
      <c r="D37" s="96" t="s">
        <v>42</v>
      </c>
      <c r="E37" s="96" t="s">
        <v>44</v>
      </c>
      <c r="F37" s="96" t="s">
        <v>460</v>
      </c>
      <c r="G37" s="96"/>
      <c r="H37" s="94">
        <f>H38</f>
        <v>1041600</v>
      </c>
    </row>
    <row r="38" spans="1:8" s="72" customFormat="1" ht="112.5" customHeight="1">
      <c r="A38" s="70"/>
      <c r="B38" s="95" t="s">
        <v>553</v>
      </c>
      <c r="C38" s="95">
        <v>922</v>
      </c>
      <c r="D38" s="96" t="s">
        <v>42</v>
      </c>
      <c r="E38" s="96" t="s">
        <v>44</v>
      </c>
      <c r="F38" s="96" t="s">
        <v>460</v>
      </c>
      <c r="G38" s="96" t="s">
        <v>228</v>
      </c>
      <c r="H38" s="94">
        <v>1041600</v>
      </c>
    </row>
    <row r="39" spans="1:8" s="72" customFormat="1" ht="111" customHeight="1">
      <c r="A39" s="120"/>
      <c r="B39" s="95" t="s">
        <v>222</v>
      </c>
      <c r="C39" s="95">
        <v>992</v>
      </c>
      <c r="D39" s="96" t="s">
        <v>42</v>
      </c>
      <c r="E39" s="96" t="s">
        <v>45</v>
      </c>
      <c r="F39" s="96"/>
      <c r="G39" s="96"/>
      <c r="H39" s="94">
        <f>H40</f>
        <v>4903800</v>
      </c>
    </row>
    <row r="40" spans="1:8" s="72" customFormat="1" ht="37.5">
      <c r="A40" s="70"/>
      <c r="B40" s="95" t="s">
        <v>834</v>
      </c>
      <c r="C40" s="95">
        <v>992</v>
      </c>
      <c r="D40" s="96" t="s">
        <v>42</v>
      </c>
      <c r="E40" s="96" t="s">
        <v>45</v>
      </c>
      <c r="F40" s="96" t="s">
        <v>458</v>
      </c>
      <c r="G40" s="96"/>
      <c r="H40" s="94">
        <f>H41+H46</f>
        <v>4903800</v>
      </c>
    </row>
    <row r="41" spans="1:8" s="72" customFormat="1" ht="56.25" customHeight="1">
      <c r="A41" s="70"/>
      <c r="B41" s="95" t="s">
        <v>381</v>
      </c>
      <c r="C41" s="95">
        <v>992</v>
      </c>
      <c r="D41" s="96" t="s">
        <v>42</v>
      </c>
      <c r="E41" s="96" t="s">
        <v>45</v>
      </c>
      <c r="F41" s="96" t="s">
        <v>461</v>
      </c>
      <c r="G41" s="96"/>
      <c r="H41" s="94">
        <f>H42</f>
        <v>4900000</v>
      </c>
    </row>
    <row r="42" spans="1:8" s="72" customFormat="1" ht="45.75" customHeight="1">
      <c r="A42" s="70"/>
      <c r="B42" s="95" t="s">
        <v>227</v>
      </c>
      <c r="C42" s="95">
        <v>992</v>
      </c>
      <c r="D42" s="96" t="s">
        <v>42</v>
      </c>
      <c r="E42" s="96" t="s">
        <v>45</v>
      </c>
      <c r="F42" s="96" t="s">
        <v>462</v>
      </c>
      <c r="G42" s="96"/>
      <c r="H42" s="94">
        <f>H43+H44+H45</f>
        <v>4900000</v>
      </c>
    </row>
    <row r="43" spans="1:8" s="72" customFormat="1" ht="124.5" customHeight="1">
      <c r="A43" s="70"/>
      <c r="B43" s="95" t="str">
        <f>B38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3" s="95">
        <v>992</v>
      </c>
      <c r="D43" s="96" t="s">
        <v>42</v>
      </c>
      <c r="E43" s="96" t="s">
        <v>45</v>
      </c>
      <c r="F43" s="96" t="s">
        <v>462</v>
      </c>
      <c r="G43" s="96" t="s">
        <v>228</v>
      </c>
      <c r="H43" s="94">
        <f>3705256+1118987+6000</f>
        <v>4830243</v>
      </c>
    </row>
    <row r="44" spans="1:8" s="72" customFormat="1" ht="57" customHeight="1">
      <c r="A44" s="70"/>
      <c r="B44" s="95" t="s">
        <v>552</v>
      </c>
      <c r="C44" s="95">
        <v>992</v>
      </c>
      <c r="D44" s="96" t="s">
        <v>42</v>
      </c>
      <c r="E44" s="96" t="s">
        <v>45</v>
      </c>
      <c r="F44" s="96" t="s">
        <v>462</v>
      </c>
      <c r="G44" s="96" t="s">
        <v>235</v>
      </c>
      <c r="H44" s="94">
        <v>22757</v>
      </c>
    </row>
    <row r="45" spans="1:8" s="72" customFormat="1" ht="21.75" customHeight="1">
      <c r="A45" s="70"/>
      <c r="B45" s="95" t="s">
        <v>238</v>
      </c>
      <c r="C45" s="95">
        <v>992</v>
      </c>
      <c r="D45" s="96" t="s">
        <v>42</v>
      </c>
      <c r="E45" s="96" t="s">
        <v>45</v>
      </c>
      <c r="F45" s="96" t="s">
        <v>462</v>
      </c>
      <c r="G45" s="96" t="s">
        <v>237</v>
      </c>
      <c r="H45" s="94">
        <f>35000+12000</f>
        <v>47000</v>
      </c>
    </row>
    <row r="46" spans="1:8" s="72" customFormat="1" ht="65.25" customHeight="1">
      <c r="A46" s="120"/>
      <c r="B46" s="95" t="str">
        <f>B41</f>
        <v>Обеспечение деятельности муниципальных и немунициальных служащих</v>
      </c>
      <c r="C46" s="95">
        <v>992</v>
      </c>
      <c r="D46" s="96" t="s">
        <v>42</v>
      </c>
      <c r="E46" s="96" t="s">
        <v>45</v>
      </c>
      <c r="F46" s="96" t="s">
        <v>461</v>
      </c>
      <c r="G46" s="96"/>
      <c r="H46" s="94">
        <f>H47</f>
        <v>3800</v>
      </c>
    </row>
    <row r="47" spans="1:8" s="72" customFormat="1" ht="72" customHeight="1">
      <c r="A47" s="70"/>
      <c r="B47" s="95" t="s">
        <v>242</v>
      </c>
      <c r="C47" s="95">
        <v>992</v>
      </c>
      <c r="D47" s="96" t="s">
        <v>42</v>
      </c>
      <c r="E47" s="96" t="s">
        <v>45</v>
      </c>
      <c r="F47" s="96" t="s">
        <v>463</v>
      </c>
      <c r="G47" s="96"/>
      <c r="H47" s="94">
        <f>H48</f>
        <v>3800</v>
      </c>
    </row>
    <row r="48" spans="1:8" s="72" customFormat="1" ht="62.25" customHeight="1">
      <c r="A48" s="70"/>
      <c r="B48" s="95" t="s">
        <v>552</v>
      </c>
      <c r="C48" s="95">
        <v>992</v>
      </c>
      <c r="D48" s="96" t="s">
        <v>42</v>
      </c>
      <c r="E48" s="96" t="s">
        <v>45</v>
      </c>
      <c r="F48" s="96" t="s">
        <v>463</v>
      </c>
      <c r="G48" s="96" t="s">
        <v>235</v>
      </c>
      <c r="H48" s="94">
        <v>3800</v>
      </c>
    </row>
    <row r="49" spans="1:8" s="72" customFormat="1" ht="79.5" customHeight="1" hidden="1">
      <c r="A49" s="120"/>
      <c r="B49" s="149" t="s">
        <v>161</v>
      </c>
      <c r="C49" s="95">
        <v>992</v>
      </c>
      <c r="D49" s="96" t="s">
        <v>42</v>
      </c>
      <c r="E49" s="96" t="s">
        <v>160</v>
      </c>
      <c r="F49" s="96"/>
      <c r="G49" s="96"/>
      <c r="H49" s="94">
        <f>H50</f>
        <v>0</v>
      </c>
    </row>
    <row r="50" spans="1:8" s="72" customFormat="1" ht="36.75" customHeight="1" hidden="1">
      <c r="A50" s="70"/>
      <c r="B50" s="95" t="s">
        <v>244</v>
      </c>
      <c r="C50" s="95">
        <v>992</v>
      </c>
      <c r="D50" s="96" t="s">
        <v>42</v>
      </c>
      <c r="E50" s="96" t="s">
        <v>160</v>
      </c>
      <c r="F50" s="96" t="s">
        <v>243</v>
      </c>
      <c r="G50" s="96"/>
      <c r="H50" s="94">
        <f>H51</f>
        <v>0</v>
      </c>
    </row>
    <row r="51" spans="1:8" s="72" customFormat="1" ht="18" customHeight="1" hidden="1">
      <c r="A51" s="70"/>
      <c r="B51" s="95" t="s">
        <v>246</v>
      </c>
      <c r="C51" s="95">
        <v>992</v>
      </c>
      <c r="D51" s="96" t="s">
        <v>42</v>
      </c>
      <c r="E51" s="96" t="s">
        <v>160</v>
      </c>
      <c r="F51" s="96" t="s">
        <v>245</v>
      </c>
      <c r="G51" s="96"/>
      <c r="H51" s="94">
        <f>H52</f>
        <v>0</v>
      </c>
    </row>
    <row r="52" spans="1:8" s="72" customFormat="1" ht="36" customHeight="1" hidden="1">
      <c r="A52" s="70"/>
      <c r="B52" s="95" t="s">
        <v>248</v>
      </c>
      <c r="C52" s="95">
        <v>992</v>
      </c>
      <c r="D52" s="96" t="s">
        <v>42</v>
      </c>
      <c r="E52" s="96" t="s">
        <v>160</v>
      </c>
      <c r="F52" s="96" t="s">
        <v>247</v>
      </c>
      <c r="G52" s="96"/>
      <c r="H52" s="94">
        <f>H53</f>
        <v>0</v>
      </c>
    </row>
    <row r="53" spans="1:8" s="72" customFormat="1" ht="0.75" customHeight="1">
      <c r="A53" s="70"/>
      <c r="B53" s="95" t="s">
        <v>352</v>
      </c>
      <c r="C53" s="95">
        <v>992</v>
      </c>
      <c r="D53" s="96" t="s">
        <v>42</v>
      </c>
      <c r="E53" s="96" t="s">
        <v>160</v>
      </c>
      <c r="F53" s="96" t="s">
        <v>247</v>
      </c>
      <c r="G53" s="96" t="s">
        <v>351</v>
      </c>
      <c r="H53" s="94">
        <v>0</v>
      </c>
    </row>
    <row r="54" spans="1:8" s="72" customFormat="1" ht="77.25" customHeight="1" hidden="1">
      <c r="A54" s="70"/>
      <c r="B54" s="95" t="s">
        <v>161</v>
      </c>
      <c r="C54" s="95">
        <v>992</v>
      </c>
      <c r="D54" s="96" t="s">
        <v>42</v>
      </c>
      <c r="E54" s="96" t="s">
        <v>160</v>
      </c>
      <c r="F54" s="96"/>
      <c r="G54" s="96"/>
      <c r="H54" s="94">
        <f>H55</f>
        <v>0</v>
      </c>
    </row>
    <row r="55" spans="1:8" s="72" customFormat="1" ht="57.75" customHeight="1" hidden="1">
      <c r="A55" s="70"/>
      <c r="B55" s="95" t="s">
        <v>251</v>
      </c>
      <c r="C55" s="95">
        <v>992</v>
      </c>
      <c r="D55" s="96" t="s">
        <v>42</v>
      </c>
      <c r="E55" s="96" t="s">
        <v>160</v>
      </c>
      <c r="F55" s="96" t="s">
        <v>513</v>
      </c>
      <c r="G55" s="96"/>
      <c r="H55" s="94">
        <f>H56</f>
        <v>0</v>
      </c>
    </row>
    <row r="56" spans="1:8" s="200" customFormat="1" ht="36" customHeight="1" hidden="1">
      <c r="A56" s="117"/>
      <c r="B56" s="95" t="s">
        <v>454</v>
      </c>
      <c r="C56" s="95">
        <v>992</v>
      </c>
      <c r="D56" s="96" t="s">
        <v>42</v>
      </c>
      <c r="E56" s="96" t="s">
        <v>160</v>
      </c>
      <c r="F56" s="96" t="s">
        <v>514</v>
      </c>
      <c r="G56" s="96"/>
      <c r="H56" s="94">
        <f>H57</f>
        <v>0</v>
      </c>
    </row>
    <row r="57" spans="1:8" s="72" customFormat="1" ht="24.75" customHeight="1" hidden="1">
      <c r="A57" s="70"/>
      <c r="B57" s="95" t="s">
        <v>352</v>
      </c>
      <c r="C57" s="95">
        <v>992</v>
      </c>
      <c r="D57" s="96" t="s">
        <v>42</v>
      </c>
      <c r="E57" s="96" t="s">
        <v>160</v>
      </c>
      <c r="F57" s="96" t="s">
        <v>514</v>
      </c>
      <c r="G57" s="96" t="s">
        <v>351</v>
      </c>
      <c r="H57" s="94">
        <v>0</v>
      </c>
    </row>
    <row r="58" spans="1:8" s="72" customFormat="1" ht="39" customHeight="1" hidden="1">
      <c r="A58" s="120"/>
      <c r="B58" s="95" t="s">
        <v>616</v>
      </c>
      <c r="C58" s="95">
        <v>992</v>
      </c>
      <c r="D58" s="96" t="s">
        <v>42</v>
      </c>
      <c r="E58" s="96" t="s">
        <v>47</v>
      </c>
      <c r="F58" s="96"/>
      <c r="G58" s="96"/>
      <c r="H58" s="94">
        <f>H59</f>
        <v>0</v>
      </c>
    </row>
    <row r="59" spans="1:8" s="72" customFormat="1" ht="39" customHeight="1" hidden="1">
      <c r="A59" s="70"/>
      <c r="B59" s="95" t="s">
        <v>251</v>
      </c>
      <c r="C59" s="95">
        <v>992</v>
      </c>
      <c r="D59" s="96" t="s">
        <v>42</v>
      </c>
      <c r="E59" s="96" t="s">
        <v>47</v>
      </c>
      <c r="F59" s="96" t="s">
        <v>513</v>
      </c>
      <c r="G59" s="96"/>
      <c r="H59" s="94">
        <f>H60</f>
        <v>0</v>
      </c>
    </row>
    <row r="60" spans="1:8" s="72" customFormat="1" ht="39" customHeight="1" hidden="1">
      <c r="A60" s="70"/>
      <c r="B60" s="95" t="s">
        <v>617</v>
      </c>
      <c r="C60" s="95">
        <v>992</v>
      </c>
      <c r="D60" s="96" t="s">
        <v>42</v>
      </c>
      <c r="E60" s="96" t="s">
        <v>47</v>
      </c>
      <c r="F60" s="96" t="s">
        <v>618</v>
      </c>
      <c r="G60" s="96"/>
      <c r="H60" s="94">
        <f>H61</f>
        <v>0</v>
      </c>
    </row>
    <row r="61" spans="1:8" s="72" customFormat="1" ht="39" customHeight="1" hidden="1">
      <c r="A61" s="70"/>
      <c r="B61" s="95" t="s">
        <v>619</v>
      </c>
      <c r="C61" s="95">
        <v>992</v>
      </c>
      <c r="D61" s="96" t="s">
        <v>42</v>
      </c>
      <c r="E61" s="96" t="s">
        <v>47</v>
      </c>
      <c r="F61" s="96" t="s">
        <v>620</v>
      </c>
      <c r="G61" s="96"/>
      <c r="H61" s="94">
        <f>H62</f>
        <v>0</v>
      </c>
    </row>
    <row r="62" spans="1:8" s="72" customFormat="1" ht="39" customHeight="1" hidden="1">
      <c r="A62" s="70"/>
      <c r="B62" s="95" t="s">
        <v>236</v>
      </c>
      <c r="C62" s="95">
        <v>992</v>
      </c>
      <c r="D62" s="96" t="s">
        <v>42</v>
      </c>
      <c r="E62" s="96" t="s">
        <v>47</v>
      </c>
      <c r="F62" s="96" t="s">
        <v>620</v>
      </c>
      <c r="G62" s="96" t="s">
        <v>235</v>
      </c>
      <c r="H62" s="94">
        <v>0</v>
      </c>
    </row>
    <row r="63" spans="1:8" s="72" customFormat="1" ht="25.5" customHeight="1">
      <c r="A63" s="70"/>
      <c r="B63" s="95" t="s">
        <v>626</v>
      </c>
      <c r="C63" s="95">
        <v>992</v>
      </c>
      <c r="D63" s="96" t="s">
        <v>42</v>
      </c>
      <c r="E63" s="96" t="s">
        <v>51</v>
      </c>
      <c r="F63" s="96"/>
      <c r="G63" s="96"/>
      <c r="H63" s="94">
        <f>H64</f>
        <v>10000</v>
      </c>
    </row>
    <row r="64" spans="1:8" s="72" customFormat="1" ht="62.25" customHeight="1">
      <c r="A64" s="70"/>
      <c r="B64" s="95" t="s">
        <v>251</v>
      </c>
      <c r="C64" s="95">
        <v>992</v>
      </c>
      <c r="D64" s="96" t="s">
        <v>42</v>
      </c>
      <c r="E64" s="96" t="s">
        <v>51</v>
      </c>
      <c r="F64" s="96" t="s">
        <v>513</v>
      </c>
      <c r="G64" s="96"/>
      <c r="H64" s="94">
        <f>H65</f>
        <v>10000</v>
      </c>
    </row>
    <row r="65" spans="1:8" s="72" customFormat="1" ht="42" customHeight="1">
      <c r="A65" s="70"/>
      <c r="B65" s="95" t="s">
        <v>252</v>
      </c>
      <c r="C65" s="95">
        <v>992</v>
      </c>
      <c r="D65" s="96" t="s">
        <v>42</v>
      </c>
      <c r="E65" s="96" t="s">
        <v>51</v>
      </c>
      <c r="F65" s="96" t="s">
        <v>505</v>
      </c>
      <c r="G65" s="96"/>
      <c r="H65" s="94">
        <f>H66</f>
        <v>10000</v>
      </c>
    </row>
    <row r="66" spans="1:8" s="72" customFormat="1" ht="26.25" customHeight="1">
      <c r="A66" s="70"/>
      <c r="B66" s="95" t="s">
        <v>253</v>
      </c>
      <c r="C66" s="95">
        <v>992</v>
      </c>
      <c r="D66" s="96" t="s">
        <v>42</v>
      </c>
      <c r="E66" s="96" t="s">
        <v>51</v>
      </c>
      <c r="F66" s="96" t="s">
        <v>506</v>
      </c>
      <c r="G66" s="96"/>
      <c r="H66" s="94">
        <f>H67</f>
        <v>10000</v>
      </c>
    </row>
    <row r="67" spans="1:8" s="72" customFormat="1" ht="23.25" customHeight="1">
      <c r="A67" s="70"/>
      <c r="B67" s="95" t="s">
        <v>238</v>
      </c>
      <c r="C67" s="95">
        <v>992</v>
      </c>
      <c r="D67" s="96" t="s">
        <v>42</v>
      </c>
      <c r="E67" s="96" t="s">
        <v>51</v>
      </c>
      <c r="F67" s="96" t="s">
        <v>506</v>
      </c>
      <c r="G67" s="96" t="s">
        <v>237</v>
      </c>
      <c r="H67" s="94">
        <v>10000</v>
      </c>
    </row>
    <row r="68" spans="1:8" s="72" customFormat="1" ht="27" customHeight="1">
      <c r="A68" s="120"/>
      <c r="B68" s="95" t="s">
        <v>52</v>
      </c>
      <c r="C68" s="95">
        <v>992</v>
      </c>
      <c r="D68" s="96" t="s">
        <v>42</v>
      </c>
      <c r="E68" s="96" t="s">
        <v>53</v>
      </c>
      <c r="F68" s="96"/>
      <c r="G68" s="96"/>
      <c r="H68" s="94">
        <f>H69+H91</f>
        <v>715200</v>
      </c>
    </row>
    <row r="69" spans="1:8" s="72" customFormat="1" ht="61.5" customHeight="1">
      <c r="A69" s="120"/>
      <c r="B69" s="95" t="s">
        <v>787</v>
      </c>
      <c r="C69" s="95">
        <v>992</v>
      </c>
      <c r="D69" s="96" t="s">
        <v>42</v>
      </c>
      <c r="E69" s="96" t="s">
        <v>53</v>
      </c>
      <c r="F69" s="96" t="s">
        <v>464</v>
      </c>
      <c r="G69" s="96"/>
      <c r="H69" s="94">
        <f>H75+H76+H86+H87</f>
        <v>715200</v>
      </c>
    </row>
    <row r="70" spans="1:8" s="72" customFormat="1" ht="58.5" customHeight="1" hidden="1">
      <c r="A70" s="120"/>
      <c r="B70" s="95" t="s">
        <v>597</v>
      </c>
      <c r="C70" s="95">
        <v>992</v>
      </c>
      <c r="D70" s="96" t="s">
        <v>42</v>
      </c>
      <c r="E70" s="96" t="s">
        <v>53</v>
      </c>
      <c r="F70" s="96" t="s">
        <v>598</v>
      </c>
      <c r="G70" s="96"/>
      <c r="H70" s="94">
        <f>H71</f>
        <v>0</v>
      </c>
    </row>
    <row r="71" spans="1:8" s="72" customFormat="1" ht="40.5" customHeight="1" hidden="1">
      <c r="A71" s="120"/>
      <c r="B71" s="95" t="s">
        <v>599</v>
      </c>
      <c r="C71" s="95">
        <v>992</v>
      </c>
      <c r="D71" s="96" t="s">
        <v>42</v>
      </c>
      <c r="E71" s="96" t="s">
        <v>53</v>
      </c>
      <c r="F71" s="96" t="s">
        <v>600</v>
      </c>
      <c r="G71" s="96"/>
      <c r="H71" s="94">
        <f>H72</f>
        <v>0</v>
      </c>
    </row>
    <row r="72" spans="1:8" s="72" customFormat="1" ht="41.25" customHeight="1" hidden="1">
      <c r="A72" s="120"/>
      <c r="B72" s="95" t="s">
        <v>236</v>
      </c>
      <c r="C72" s="95">
        <v>992</v>
      </c>
      <c r="D72" s="96" t="s">
        <v>42</v>
      </c>
      <c r="E72" s="96" t="s">
        <v>53</v>
      </c>
      <c r="F72" s="96" t="s">
        <v>600</v>
      </c>
      <c r="G72" s="96" t="s">
        <v>235</v>
      </c>
      <c r="H72" s="94">
        <v>0</v>
      </c>
    </row>
    <row r="73" spans="1:8" s="72" customFormat="1" ht="56.25">
      <c r="A73" s="120"/>
      <c r="B73" s="95" t="s">
        <v>668</v>
      </c>
      <c r="C73" s="95">
        <v>992</v>
      </c>
      <c r="D73" s="96" t="s">
        <v>42</v>
      </c>
      <c r="E73" s="96" t="s">
        <v>53</v>
      </c>
      <c r="F73" s="96" t="s">
        <v>497</v>
      </c>
      <c r="G73" s="96"/>
      <c r="H73" s="94">
        <f>H74</f>
        <v>130000</v>
      </c>
    </row>
    <row r="74" spans="1:8" s="72" customFormat="1" ht="56.25">
      <c r="A74" s="120"/>
      <c r="B74" s="95" t="s">
        <v>668</v>
      </c>
      <c r="C74" s="95">
        <v>992</v>
      </c>
      <c r="D74" s="96" t="s">
        <v>42</v>
      </c>
      <c r="E74" s="96" t="s">
        <v>53</v>
      </c>
      <c r="F74" s="96" t="s">
        <v>798</v>
      </c>
      <c r="G74" s="96"/>
      <c r="H74" s="94">
        <f>H75</f>
        <v>130000</v>
      </c>
    </row>
    <row r="75" spans="1:8" s="72" customFormat="1" ht="56.25">
      <c r="A75" s="120"/>
      <c r="B75" s="95" t="str">
        <f>B44</f>
        <v>Закупка товаров, работ и услуг для обеспечения государственных (муниципальных)нужд</v>
      </c>
      <c r="C75" s="95">
        <v>992</v>
      </c>
      <c r="D75" s="96" t="s">
        <v>42</v>
      </c>
      <c r="E75" s="96" t="s">
        <v>53</v>
      </c>
      <c r="F75" s="96" t="s">
        <v>798</v>
      </c>
      <c r="G75" s="96" t="s">
        <v>235</v>
      </c>
      <c r="H75" s="94">
        <v>130000</v>
      </c>
    </row>
    <row r="76" spans="1:8" s="72" customFormat="1" ht="39" customHeight="1">
      <c r="A76" s="70"/>
      <c r="B76" s="95" t="s">
        <v>254</v>
      </c>
      <c r="C76" s="95">
        <v>992</v>
      </c>
      <c r="D76" s="96" t="s">
        <v>42</v>
      </c>
      <c r="E76" s="96" t="s">
        <v>53</v>
      </c>
      <c r="F76" s="96" t="s">
        <v>465</v>
      </c>
      <c r="G76" s="96"/>
      <c r="H76" s="94">
        <f>H77+H80</f>
        <v>25200</v>
      </c>
    </row>
    <row r="77" spans="1:8" s="72" customFormat="1" ht="34.5" customHeight="1" hidden="1">
      <c r="A77" s="70"/>
      <c r="B77" s="95" t="s">
        <v>321</v>
      </c>
      <c r="C77" s="95">
        <v>992</v>
      </c>
      <c r="D77" s="96" t="s">
        <v>42</v>
      </c>
      <c r="E77" s="96" t="s">
        <v>53</v>
      </c>
      <c r="F77" s="96" t="s">
        <v>320</v>
      </c>
      <c r="G77" s="96"/>
      <c r="H77" s="94">
        <f>H78</f>
        <v>0</v>
      </c>
    </row>
    <row r="78" spans="1:8" s="72" customFormat="1" ht="18" customHeight="1" hidden="1">
      <c r="A78" s="70"/>
      <c r="B78" s="95" t="s">
        <v>236</v>
      </c>
      <c r="C78" s="95">
        <v>992</v>
      </c>
      <c r="D78" s="96" t="s">
        <v>42</v>
      </c>
      <c r="E78" s="96" t="s">
        <v>53</v>
      </c>
      <c r="F78" s="96" t="s">
        <v>320</v>
      </c>
      <c r="G78" s="96" t="s">
        <v>235</v>
      </c>
      <c r="H78" s="94">
        <v>0</v>
      </c>
    </row>
    <row r="79" spans="1:8" s="72" customFormat="1" ht="39" customHeight="1" hidden="1">
      <c r="A79" s="70"/>
      <c r="B79" s="95" t="str">
        <f>B80</f>
        <v>Развитие территориального общественного самоуправления </v>
      </c>
      <c r="C79" s="95">
        <v>992</v>
      </c>
      <c r="D79" s="96" t="s">
        <v>42</v>
      </c>
      <c r="E79" s="96" t="s">
        <v>53</v>
      </c>
      <c r="F79" s="96" t="s">
        <v>689</v>
      </c>
      <c r="G79" s="96"/>
      <c r="H79" s="94">
        <v>0</v>
      </c>
    </row>
    <row r="80" spans="1:8" s="72" customFormat="1" ht="36.75" customHeight="1">
      <c r="A80" s="70"/>
      <c r="B80" s="95" t="s">
        <v>383</v>
      </c>
      <c r="C80" s="95">
        <v>992</v>
      </c>
      <c r="D80" s="96" t="s">
        <v>42</v>
      </c>
      <c r="E80" s="96" t="s">
        <v>53</v>
      </c>
      <c r="F80" s="96" t="s">
        <v>799</v>
      </c>
      <c r="G80" s="96"/>
      <c r="H80" s="94">
        <f>H81</f>
        <v>25200</v>
      </c>
    </row>
    <row r="81" spans="1:8" s="72" customFormat="1" ht="39" customHeight="1">
      <c r="A81" s="70"/>
      <c r="B81" s="95" t="s">
        <v>452</v>
      </c>
      <c r="C81" s="95">
        <v>992</v>
      </c>
      <c r="D81" s="96" t="s">
        <v>42</v>
      </c>
      <c r="E81" s="96" t="s">
        <v>53</v>
      </c>
      <c r="F81" s="96" t="s">
        <v>799</v>
      </c>
      <c r="G81" s="96" t="s">
        <v>451</v>
      </c>
      <c r="H81" s="94">
        <v>25200</v>
      </c>
    </row>
    <row r="82" spans="1:8" s="72" customFormat="1" ht="36.75" customHeight="1" hidden="1">
      <c r="A82" s="70"/>
      <c r="B82" s="95" t="s">
        <v>624</v>
      </c>
      <c r="C82" s="95">
        <v>992</v>
      </c>
      <c r="D82" s="96" t="s">
        <v>42</v>
      </c>
      <c r="E82" s="96" t="s">
        <v>53</v>
      </c>
      <c r="F82" s="96" t="s">
        <v>625</v>
      </c>
      <c r="G82" s="96"/>
      <c r="H82" s="94">
        <f>H83</f>
        <v>0</v>
      </c>
    </row>
    <row r="83" spans="1:8" s="72" customFormat="1" ht="36.75" customHeight="1" hidden="1">
      <c r="A83" s="70"/>
      <c r="B83" s="95" t="s">
        <v>236</v>
      </c>
      <c r="C83" s="95">
        <v>992</v>
      </c>
      <c r="D83" s="96" t="s">
        <v>42</v>
      </c>
      <c r="E83" s="96" t="s">
        <v>53</v>
      </c>
      <c r="F83" s="96" t="s">
        <v>625</v>
      </c>
      <c r="G83" s="96" t="s">
        <v>235</v>
      </c>
      <c r="H83" s="94">
        <v>0</v>
      </c>
    </row>
    <row r="84" spans="1:8" s="72" customFormat="1" ht="75">
      <c r="A84" s="70"/>
      <c r="B84" s="95" t="s">
        <v>788</v>
      </c>
      <c r="C84" s="95">
        <v>992</v>
      </c>
      <c r="D84" s="96" t="s">
        <v>42</v>
      </c>
      <c r="E84" s="96" t="s">
        <v>53</v>
      </c>
      <c r="F84" s="96" t="s">
        <v>766</v>
      </c>
      <c r="G84" s="96"/>
      <c r="H84" s="94">
        <f>H85</f>
        <v>150000</v>
      </c>
    </row>
    <row r="85" spans="1:8" s="72" customFormat="1" ht="75">
      <c r="A85" s="70"/>
      <c r="B85" s="95" t="s">
        <v>788</v>
      </c>
      <c r="C85" s="95">
        <v>992</v>
      </c>
      <c r="D85" s="96" t="s">
        <v>42</v>
      </c>
      <c r="E85" s="96" t="s">
        <v>53</v>
      </c>
      <c r="F85" s="96" t="s">
        <v>625</v>
      </c>
      <c r="G85" s="96"/>
      <c r="H85" s="94">
        <f>H86</f>
        <v>150000</v>
      </c>
    </row>
    <row r="86" spans="1:8" s="72" customFormat="1" ht="56.25">
      <c r="A86" s="70"/>
      <c r="B86" s="95" t="str">
        <f>B100</f>
        <v>Закупка товаров, работ и услуг для обеспечения государственных (муниципальных)нужд</v>
      </c>
      <c r="C86" s="95">
        <v>992</v>
      </c>
      <c r="D86" s="96" t="s">
        <v>42</v>
      </c>
      <c r="E86" s="96" t="s">
        <v>53</v>
      </c>
      <c r="F86" s="96" t="s">
        <v>625</v>
      </c>
      <c r="G86" s="96" t="s">
        <v>235</v>
      </c>
      <c r="H86" s="94">
        <v>150000</v>
      </c>
    </row>
    <row r="87" spans="1:8" s="72" customFormat="1" ht="37.5">
      <c r="A87" s="70"/>
      <c r="B87" s="95" t="str">
        <f>B88</f>
        <v>Материальные затраты главных распорядителей бюджетных средств</v>
      </c>
      <c r="C87" s="95">
        <v>992</v>
      </c>
      <c r="D87" s="96" t="s">
        <v>42</v>
      </c>
      <c r="E87" s="96" t="s">
        <v>53</v>
      </c>
      <c r="F87" s="96" t="s">
        <v>466</v>
      </c>
      <c r="G87" s="96"/>
      <c r="H87" s="94">
        <f>H88</f>
        <v>410000</v>
      </c>
    </row>
    <row r="88" spans="1:8" s="72" customFormat="1" ht="37.5">
      <c r="A88" s="70"/>
      <c r="B88" s="95" t="s">
        <v>842</v>
      </c>
      <c r="C88" s="95">
        <v>992</v>
      </c>
      <c r="D88" s="96" t="s">
        <v>42</v>
      </c>
      <c r="E88" s="96" t="s">
        <v>53</v>
      </c>
      <c r="F88" s="96" t="s">
        <v>841</v>
      </c>
      <c r="G88" s="96"/>
      <c r="H88" s="94">
        <f>H89+H90</f>
        <v>410000</v>
      </c>
    </row>
    <row r="89" spans="1:8" s="72" customFormat="1" ht="56.25">
      <c r="A89" s="70"/>
      <c r="B89" s="95" t="str">
        <f>B86</f>
        <v>Закупка товаров, работ и услуг для обеспечения государственных (муниципальных)нужд</v>
      </c>
      <c r="C89" s="95">
        <v>992</v>
      </c>
      <c r="D89" s="96" t="s">
        <v>42</v>
      </c>
      <c r="E89" s="96" t="s">
        <v>53</v>
      </c>
      <c r="F89" s="96" t="s">
        <v>841</v>
      </c>
      <c r="G89" s="96" t="s">
        <v>235</v>
      </c>
      <c r="H89" s="94">
        <v>400000</v>
      </c>
    </row>
    <row r="90" spans="1:8" s="72" customFormat="1" ht="18.75">
      <c r="A90" s="70"/>
      <c r="B90" s="95" t="str">
        <f>B67</f>
        <v>Иные бюджетные ассигнования</v>
      </c>
      <c r="C90" s="95">
        <v>992</v>
      </c>
      <c r="D90" s="96" t="s">
        <v>42</v>
      </c>
      <c r="E90" s="96" t="s">
        <v>53</v>
      </c>
      <c r="F90" s="96" t="s">
        <v>841</v>
      </c>
      <c r="G90" s="96" t="s">
        <v>237</v>
      </c>
      <c r="H90" s="94">
        <v>10000</v>
      </c>
    </row>
    <row r="91" spans="1:8" s="72" customFormat="1" ht="55.5" customHeight="1" hidden="1">
      <c r="A91" s="120"/>
      <c r="B91" s="95" t="s">
        <v>251</v>
      </c>
      <c r="C91" s="95">
        <v>992</v>
      </c>
      <c r="D91" s="96" t="s">
        <v>42</v>
      </c>
      <c r="E91" s="96" t="s">
        <v>53</v>
      </c>
      <c r="F91" s="96" t="s">
        <v>513</v>
      </c>
      <c r="G91" s="96"/>
      <c r="H91" s="94">
        <f>H99+H101+H103</f>
        <v>0</v>
      </c>
    </row>
    <row r="92" spans="1:8" s="72" customFormat="1" ht="72" customHeight="1" hidden="1">
      <c r="A92" s="120"/>
      <c r="B92" s="95" t="s">
        <v>251</v>
      </c>
      <c r="C92" s="95">
        <v>992</v>
      </c>
      <c r="D92" s="96" t="s">
        <v>42</v>
      </c>
      <c r="E92" s="96" t="s">
        <v>53</v>
      </c>
      <c r="F92" s="96" t="s">
        <v>513</v>
      </c>
      <c r="G92" s="96"/>
      <c r="H92" s="94">
        <f>H94+H96</f>
        <v>0</v>
      </c>
    </row>
    <row r="93" spans="1:8" s="72" customFormat="1" ht="36" customHeight="1" hidden="1">
      <c r="A93" s="120"/>
      <c r="B93" s="95" t="s">
        <v>387</v>
      </c>
      <c r="C93" s="95">
        <v>992</v>
      </c>
      <c r="D93" s="96" t="s">
        <v>42</v>
      </c>
      <c r="E93" s="96" t="s">
        <v>53</v>
      </c>
      <c r="F93" s="96" t="s">
        <v>478</v>
      </c>
      <c r="G93" s="96"/>
      <c r="H93" s="94">
        <f>H94</f>
        <v>0</v>
      </c>
    </row>
    <row r="94" spans="1:8" s="72" customFormat="1" ht="36" customHeight="1" hidden="1">
      <c r="A94" s="120"/>
      <c r="B94" s="95" t="s">
        <v>91</v>
      </c>
      <c r="C94" s="95">
        <v>992</v>
      </c>
      <c r="D94" s="96" t="s">
        <v>42</v>
      </c>
      <c r="E94" s="96" t="s">
        <v>53</v>
      </c>
      <c r="F94" s="96" t="s">
        <v>551</v>
      </c>
      <c r="G94" s="96"/>
      <c r="H94" s="94">
        <f>H95</f>
        <v>0</v>
      </c>
    </row>
    <row r="95" spans="1:8" s="72" customFormat="1" ht="36" customHeight="1" hidden="1">
      <c r="A95" s="120"/>
      <c r="B95" s="95" t="s">
        <v>236</v>
      </c>
      <c r="C95" s="95">
        <v>992</v>
      </c>
      <c r="D95" s="96" t="s">
        <v>42</v>
      </c>
      <c r="E95" s="96" t="s">
        <v>53</v>
      </c>
      <c r="F95" s="96" t="s">
        <v>551</v>
      </c>
      <c r="G95" s="96" t="s">
        <v>235</v>
      </c>
      <c r="H95" s="94">
        <v>0</v>
      </c>
    </row>
    <row r="96" spans="1:8" s="72" customFormat="1" ht="54" customHeight="1" hidden="1">
      <c r="A96" s="120"/>
      <c r="B96" s="95" t="s">
        <v>519</v>
      </c>
      <c r="C96" s="95">
        <v>992</v>
      </c>
      <c r="D96" s="96" t="s">
        <v>42</v>
      </c>
      <c r="E96" s="96" t="s">
        <v>53</v>
      </c>
      <c r="F96" s="96" t="s">
        <v>479</v>
      </c>
      <c r="G96" s="96" t="s">
        <v>262</v>
      </c>
      <c r="H96" s="94">
        <v>0</v>
      </c>
    </row>
    <row r="97" spans="1:8" s="72" customFormat="1" ht="39" customHeight="1" hidden="1">
      <c r="A97" s="70"/>
      <c r="B97" s="95" t="s">
        <v>254</v>
      </c>
      <c r="C97" s="95">
        <v>992</v>
      </c>
      <c r="D97" s="96" t="s">
        <v>42</v>
      </c>
      <c r="E97" s="96" t="s">
        <v>53</v>
      </c>
      <c r="F97" s="96" t="s">
        <v>465</v>
      </c>
      <c r="G97" s="96"/>
      <c r="H97" s="94" t="e">
        <f>H98+H99</f>
        <v>#REF!</v>
      </c>
    </row>
    <row r="98" spans="1:8" s="72" customFormat="1" ht="95.25" customHeight="1" hidden="1">
      <c r="A98" s="70"/>
      <c r="B98" s="95" t="s">
        <v>321</v>
      </c>
      <c r="C98" s="95">
        <v>992</v>
      </c>
      <c r="D98" s="96" t="s">
        <v>42</v>
      </c>
      <c r="E98" s="96" t="s">
        <v>53</v>
      </c>
      <c r="F98" s="96" t="s">
        <v>320</v>
      </c>
      <c r="G98" s="96"/>
      <c r="H98" s="94" t="e">
        <f>#REF!</f>
        <v>#REF!</v>
      </c>
    </row>
    <row r="99" spans="1:8" s="72" customFormat="1" ht="96" customHeight="1" hidden="1">
      <c r="A99" s="70"/>
      <c r="B99" s="95" t="s">
        <v>321</v>
      </c>
      <c r="C99" s="95">
        <v>992</v>
      </c>
      <c r="D99" s="96" t="s">
        <v>42</v>
      </c>
      <c r="E99" s="96" t="s">
        <v>53</v>
      </c>
      <c r="F99" s="96" t="s">
        <v>601</v>
      </c>
      <c r="G99" s="96"/>
      <c r="H99" s="94">
        <f>H100</f>
        <v>0</v>
      </c>
    </row>
    <row r="100" spans="1:8" s="72" customFormat="1" ht="57" customHeight="1" hidden="1">
      <c r="A100" s="70"/>
      <c r="B100" s="95" t="str">
        <f>B48</f>
        <v>Закупка товаров, работ и услуг для обеспечения государственных (муниципальных)нужд</v>
      </c>
      <c r="C100" s="95">
        <v>992</v>
      </c>
      <c r="D100" s="96" t="s">
        <v>42</v>
      </c>
      <c r="E100" s="96" t="s">
        <v>53</v>
      </c>
      <c r="F100" s="96" t="s">
        <v>601</v>
      </c>
      <c r="G100" s="96" t="s">
        <v>235</v>
      </c>
      <c r="H100" s="94">
        <v>0</v>
      </c>
    </row>
    <row r="101" spans="1:8" s="72" customFormat="1" ht="55.5" customHeight="1" hidden="1">
      <c r="A101" s="70"/>
      <c r="B101" s="95" t="s">
        <v>548</v>
      </c>
      <c r="C101" s="95">
        <v>992</v>
      </c>
      <c r="D101" s="96" t="s">
        <v>42</v>
      </c>
      <c r="E101" s="96" t="s">
        <v>53</v>
      </c>
      <c r="F101" s="96" t="s">
        <v>547</v>
      </c>
      <c r="G101" s="96"/>
      <c r="H101" s="94">
        <f>H102</f>
        <v>0</v>
      </c>
    </row>
    <row r="102" spans="1:8" s="72" customFormat="1" ht="24" customHeight="1" hidden="1">
      <c r="A102" s="70"/>
      <c r="B102" s="95" t="s">
        <v>352</v>
      </c>
      <c r="C102" s="95">
        <v>992</v>
      </c>
      <c r="D102" s="96" t="s">
        <v>42</v>
      </c>
      <c r="E102" s="96" t="s">
        <v>53</v>
      </c>
      <c r="F102" s="96" t="s">
        <v>547</v>
      </c>
      <c r="G102" s="96" t="s">
        <v>351</v>
      </c>
      <c r="H102" s="94">
        <v>0</v>
      </c>
    </row>
    <row r="103" spans="1:8" s="72" customFormat="1" ht="39" customHeight="1" hidden="1">
      <c r="A103" s="70"/>
      <c r="B103" s="95" t="s">
        <v>454</v>
      </c>
      <c r="C103" s="95">
        <v>992</v>
      </c>
      <c r="D103" s="96" t="s">
        <v>42</v>
      </c>
      <c r="E103" s="96" t="s">
        <v>53</v>
      </c>
      <c r="F103" s="96" t="s">
        <v>514</v>
      </c>
      <c r="G103" s="96"/>
      <c r="H103" s="94">
        <f>H104</f>
        <v>0</v>
      </c>
    </row>
    <row r="104" spans="1:8" s="72" customFormat="1" ht="27" customHeight="1" hidden="1">
      <c r="A104" s="70"/>
      <c r="B104" s="95" t="s">
        <v>352</v>
      </c>
      <c r="C104" s="95">
        <v>992</v>
      </c>
      <c r="D104" s="96" t="s">
        <v>42</v>
      </c>
      <c r="E104" s="96" t="s">
        <v>53</v>
      </c>
      <c r="F104" s="96" t="s">
        <v>514</v>
      </c>
      <c r="G104" s="96" t="s">
        <v>351</v>
      </c>
      <c r="H104" s="94"/>
    </row>
    <row r="105" spans="1:8" s="72" customFormat="1" ht="26.25" customHeight="1">
      <c r="A105" s="70"/>
      <c r="B105" s="119" t="s">
        <v>55</v>
      </c>
      <c r="C105" s="119">
        <v>992</v>
      </c>
      <c r="D105" s="150" t="s">
        <v>44</v>
      </c>
      <c r="E105" s="150" t="s">
        <v>3</v>
      </c>
      <c r="F105" s="150"/>
      <c r="G105" s="150"/>
      <c r="H105" s="114">
        <f>H106</f>
        <v>538000</v>
      </c>
    </row>
    <row r="106" spans="1:8" s="200" customFormat="1" ht="39.75" customHeight="1">
      <c r="A106" s="151"/>
      <c r="B106" s="95" t="s">
        <v>56</v>
      </c>
      <c r="C106" s="95">
        <v>992</v>
      </c>
      <c r="D106" s="96" t="s">
        <v>44</v>
      </c>
      <c r="E106" s="96" t="s">
        <v>57</v>
      </c>
      <c r="F106" s="96"/>
      <c r="G106" s="96"/>
      <c r="H106" s="94">
        <f>H108</f>
        <v>538000</v>
      </c>
    </row>
    <row r="107" spans="1:8" s="200" customFormat="1" ht="37.5">
      <c r="A107" s="151"/>
      <c r="B107" s="95" t="s">
        <v>834</v>
      </c>
      <c r="C107" s="95">
        <v>992</v>
      </c>
      <c r="D107" s="96" t="s">
        <v>44</v>
      </c>
      <c r="E107" s="96" t="s">
        <v>57</v>
      </c>
      <c r="F107" s="96" t="s">
        <v>458</v>
      </c>
      <c r="G107" s="96"/>
      <c r="H107" s="94">
        <f>H108</f>
        <v>538000</v>
      </c>
    </row>
    <row r="108" spans="1:8" s="72" customFormat="1" ht="59.25" customHeight="1">
      <c r="A108" s="70"/>
      <c r="B108" s="95" t="s">
        <v>381</v>
      </c>
      <c r="C108" s="95">
        <v>992</v>
      </c>
      <c r="D108" s="96" t="s">
        <v>44</v>
      </c>
      <c r="E108" s="96" t="s">
        <v>57</v>
      </c>
      <c r="F108" s="96" t="s">
        <v>461</v>
      </c>
      <c r="G108" s="96"/>
      <c r="H108" s="94">
        <f>H109+H111</f>
        <v>538000</v>
      </c>
    </row>
    <row r="109" spans="1:8" s="72" customFormat="1" ht="78" customHeight="1">
      <c r="A109" s="70"/>
      <c r="B109" s="95" t="s">
        <v>835</v>
      </c>
      <c r="C109" s="95">
        <v>992</v>
      </c>
      <c r="D109" s="96" t="s">
        <v>44</v>
      </c>
      <c r="E109" s="96" t="s">
        <v>57</v>
      </c>
      <c r="F109" s="96" t="s">
        <v>467</v>
      </c>
      <c r="G109" s="96"/>
      <c r="H109" s="94">
        <f>H110</f>
        <v>308000</v>
      </c>
    </row>
    <row r="110" spans="1:8" s="72" customFormat="1" ht="113.25" customHeight="1">
      <c r="A110" s="70"/>
      <c r="B110" s="95" t="str">
        <f>B43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10" s="95">
        <v>992</v>
      </c>
      <c r="D110" s="96" t="s">
        <v>44</v>
      </c>
      <c r="E110" s="96" t="s">
        <v>57</v>
      </c>
      <c r="F110" s="96" t="s">
        <v>467</v>
      </c>
      <c r="G110" s="96" t="s">
        <v>228</v>
      </c>
      <c r="H110" s="94">
        <v>308000</v>
      </c>
    </row>
    <row r="111" spans="1:8" s="72" customFormat="1" ht="70.5" customHeight="1">
      <c r="A111" s="70"/>
      <c r="B111" s="95" t="s">
        <v>835</v>
      </c>
      <c r="C111" s="95">
        <v>992</v>
      </c>
      <c r="D111" s="96" t="s">
        <v>44</v>
      </c>
      <c r="E111" s="96" t="s">
        <v>57</v>
      </c>
      <c r="F111" s="96" t="s">
        <v>468</v>
      </c>
      <c r="G111" s="96"/>
      <c r="H111" s="94">
        <f>H112+H114</f>
        <v>230000</v>
      </c>
    </row>
    <row r="112" spans="1:8" s="72" customFormat="1" ht="110.25" customHeight="1">
      <c r="A112" s="70"/>
      <c r="B112" s="95" t="str">
        <f>B110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12" s="95">
        <v>992</v>
      </c>
      <c r="D112" s="96" t="s">
        <v>44</v>
      </c>
      <c r="E112" s="96" t="s">
        <v>57</v>
      </c>
      <c r="F112" s="96" t="s">
        <v>468</v>
      </c>
      <c r="G112" s="96" t="s">
        <v>228</v>
      </c>
      <c r="H112" s="94">
        <f>138145+41720</f>
        <v>179865</v>
      </c>
    </row>
    <row r="113" spans="1:8" s="72" customFormat="1" ht="0.75" customHeight="1">
      <c r="A113" s="70"/>
      <c r="B113" s="95" t="s">
        <v>236</v>
      </c>
      <c r="C113" s="95">
        <v>992</v>
      </c>
      <c r="D113" s="96" t="s">
        <v>44</v>
      </c>
      <c r="E113" s="96" t="s">
        <v>57</v>
      </c>
      <c r="F113" s="96" t="s">
        <v>468</v>
      </c>
      <c r="G113" s="96" t="s">
        <v>235</v>
      </c>
      <c r="H113" s="94">
        <v>0</v>
      </c>
    </row>
    <row r="114" spans="1:8" s="72" customFormat="1" ht="42" customHeight="1">
      <c r="A114" s="70"/>
      <c r="B114" s="154" t="s">
        <v>236</v>
      </c>
      <c r="C114" s="95">
        <v>992</v>
      </c>
      <c r="D114" s="96" t="s">
        <v>44</v>
      </c>
      <c r="E114" s="96" t="s">
        <v>57</v>
      </c>
      <c r="F114" s="96" t="s">
        <v>468</v>
      </c>
      <c r="G114" s="96" t="s">
        <v>235</v>
      </c>
      <c r="H114" s="94">
        <v>50135</v>
      </c>
    </row>
    <row r="115" spans="1:8" s="72" customFormat="1" ht="41.25" customHeight="1" hidden="1">
      <c r="A115" s="117"/>
      <c r="B115" s="152" t="s">
        <v>58</v>
      </c>
      <c r="C115" s="153">
        <v>992</v>
      </c>
      <c r="D115" s="146" t="s">
        <v>57</v>
      </c>
      <c r="E115" s="146" t="s">
        <v>3</v>
      </c>
      <c r="F115" s="146"/>
      <c r="G115" s="146"/>
      <c r="H115" s="129">
        <f>H116+H121+H132</f>
        <v>0</v>
      </c>
    </row>
    <row r="116" spans="1:8" s="72" customFormat="1" ht="18.75" hidden="1">
      <c r="A116" s="120"/>
      <c r="B116" s="95" t="s">
        <v>770</v>
      </c>
      <c r="C116" s="95">
        <v>992</v>
      </c>
      <c r="D116" s="96" t="s">
        <v>57</v>
      </c>
      <c r="E116" s="96" t="s">
        <v>59</v>
      </c>
      <c r="F116" s="96"/>
      <c r="G116" s="96"/>
      <c r="H116" s="94">
        <f>H117</f>
        <v>0</v>
      </c>
    </row>
    <row r="117" spans="1:8" s="72" customFormat="1" ht="39.75" customHeight="1" hidden="1">
      <c r="A117" s="70"/>
      <c r="B117" s="95" t="s">
        <v>382</v>
      </c>
      <c r="C117" s="95">
        <v>992</v>
      </c>
      <c r="D117" s="96" t="s">
        <v>57</v>
      </c>
      <c r="E117" s="96" t="s">
        <v>59</v>
      </c>
      <c r="F117" s="96" t="s">
        <v>464</v>
      </c>
      <c r="G117" s="96"/>
      <c r="H117" s="94">
        <f>H119</f>
        <v>0</v>
      </c>
    </row>
    <row r="118" spans="1:8" s="72" customFormat="1" ht="99" customHeight="1" hidden="1">
      <c r="A118" s="70"/>
      <c r="B118" s="95" t="s">
        <v>256</v>
      </c>
      <c r="C118" s="95">
        <v>992</v>
      </c>
      <c r="D118" s="96" t="s">
        <v>57</v>
      </c>
      <c r="E118" s="96" t="s">
        <v>59</v>
      </c>
      <c r="F118" s="96" t="s">
        <v>469</v>
      </c>
      <c r="G118" s="96"/>
      <c r="H118" s="94">
        <f>H119</f>
        <v>0</v>
      </c>
    </row>
    <row r="119" spans="1:8" s="200" customFormat="1" ht="81" customHeight="1" hidden="1">
      <c r="A119" s="117"/>
      <c r="B119" s="95" t="s">
        <v>385</v>
      </c>
      <c r="C119" s="95">
        <v>992</v>
      </c>
      <c r="D119" s="96" t="s">
        <v>57</v>
      </c>
      <c r="E119" s="96" t="s">
        <v>59</v>
      </c>
      <c r="F119" s="96" t="s">
        <v>526</v>
      </c>
      <c r="G119" s="96"/>
      <c r="H119" s="94">
        <f>H120</f>
        <v>0</v>
      </c>
    </row>
    <row r="120" spans="1:8" s="72" customFormat="1" ht="53.25" customHeight="1" hidden="1">
      <c r="A120" s="70"/>
      <c r="B120" s="95" t="s">
        <v>580</v>
      </c>
      <c r="C120" s="95">
        <v>992</v>
      </c>
      <c r="D120" s="96" t="s">
        <v>57</v>
      </c>
      <c r="E120" s="96" t="s">
        <v>59</v>
      </c>
      <c r="F120" s="96" t="s">
        <v>526</v>
      </c>
      <c r="G120" s="96" t="s">
        <v>235</v>
      </c>
      <c r="H120" s="94">
        <v>0</v>
      </c>
    </row>
    <row r="121" spans="1:8" s="72" customFormat="1" ht="75" hidden="1">
      <c r="A121" s="120"/>
      <c r="B121" s="95" t="s">
        <v>771</v>
      </c>
      <c r="C121" s="95">
        <v>992</v>
      </c>
      <c r="D121" s="96" t="s">
        <v>57</v>
      </c>
      <c r="E121" s="96" t="s">
        <v>60</v>
      </c>
      <c r="F121" s="96"/>
      <c r="G121" s="96"/>
      <c r="H121" s="94">
        <f>SUM(H122)</f>
        <v>0</v>
      </c>
    </row>
    <row r="122" spans="1:8" s="72" customFormat="1" ht="56.25" hidden="1">
      <c r="A122" s="70"/>
      <c r="B122" s="95" t="str">
        <f>B69</f>
        <v>Мероприятия и ведомственные целевые программы муниципального образования Белореченский район</v>
      </c>
      <c r="C122" s="95">
        <v>992</v>
      </c>
      <c r="D122" s="96" t="s">
        <v>57</v>
      </c>
      <c r="E122" s="96" t="s">
        <v>60</v>
      </c>
      <c r="F122" s="96" t="s">
        <v>464</v>
      </c>
      <c r="G122" s="96"/>
      <c r="H122" s="94">
        <f>H130</f>
        <v>0</v>
      </c>
    </row>
    <row r="123" spans="1:8" s="72" customFormat="1" ht="54" customHeight="1" hidden="1">
      <c r="A123" s="70"/>
      <c r="B123" s="95" t="s">
        <v>124</v>
      </c>
      <c r="C123" s="95">
        <v>992</v>
      </c>
      <c r="D123" s="96" t="s">
        <v>57</v>
      </c>
      <c r="E123" s="96" t="s">
        <v>54</v>
      </c>
      <c r="F123" s="96" t="s">
        <v>119</v>
      </c>
      <c r="G123" s="96"/>
      <c r="H123" s="94">
        <f>H124</f>
        <v>0</v>
      </c>
    </row>
    <row r="124" spans="1:8" s="72" customFormat="1" ht="18" customHeight="1" hidden="1">
      <c r="A124" s="70"/>
      <c r="B124" s="95" t="s">
        <v>48</v>
      </c>
      <c r="C124" s="95">
        <v>992</v>
      </c>
      <c r="D124" s="96" t="s">
        <v>57</v>
      </c>
      <c r="E124" s="96" t="s">
        <v>54</v>
      </c>
      <c r="F124" s="96" t="s">
        <v>119</v>
      </c>
      <c r="G124" s="96" t="s">
        <v>49</v>
      </c>
      <c r="H124" s="94">
        <v>0</v>
      </c>
    </row>
    <row r="125" spans="1:8" s="72" customFormat="1" ht="93.75" customHeight="1" hidden="1">
      <c r="A125" s="70"/>
      <c r="B125" s="95" t="s">
        <v>125</v>
      </c>
      <c r="C125" s="95">
        <v>992</v>
      </c>
      <c r="D125" s="96" t="s">
        <v>57</v>
      </c>
      <c r="E125" s="96" t="s">
        <v>54</v>
      </c>
      <c r="F125" s="96" t="s">
        <v>89</v>
      </c>
      <c r="G125" s="96"/>
      <c r="H125" s="94">
        <f>H126</f>
        <v>0</v>
      </c>
    </row>
    <row r="126" spans="1:8" s="72" customFormat="1" ht="7.5" customHeight="1" hidden="1">
      <c r="A126" s="70"/>
      <c r="B126" s="95" t="s">
        <v>48</v>
      </c>
      <c r="C126" s="95">
        <v>992</v>
      </c>
      <c r="D126" s="96" t="s">
        <v>57</v>
      </c>
      <c r="E126" s="96" t="s">
        <v>54</v>
      </c>
      <c r="F126" s="96" t="s">
        <v>89</v>
      </c>
      <c r="G126" s="96" t="s">
        <v>49</v>
      </c>
      <c r="H126" s="94">
        <v>0</v>
      </c>
    </row>
    <row r="127" spans="1:8" s="72" customFormat="1" ht="15.75" customHeight="1" hidden="1">
      <c r="A127" s="70"/>
      <c r="B127" s="95" t="e">
        <f>#REF!</f>
        <v>#REF!</v>
      </c>
      <c r="C127" s="95">
        <v>992</v>
      </c>
      <c r="D127" s="96" t="s">
        <v>57</v>
      </c>
      <c r="E127" s="96" t="s">
        <v>60</v>
      </c>
      <c r="F127" s="96" t="s">
        <v>469</v>
      </c>
      <c r="G127" s="96"/>
      <c r="H127" s="94">
        <f>H130</f>
        <v>0</v>
      </c>
    </row>
    <row r="128" spans="1:8" s="72" customFormat="1" ht="18.75" hidden="1">
      <c r="A128" s="70"/>
      <c r="B128" s="95" t="s">
        <v>255</v>
      </c>
      <c r="C128" s="95">
        <v>992</v>
      </c>
      <c r="D128" s="96" t="s">
        <v>57</v>
      </c>
      <c r="E128" s="96" t="s">
        <v>60</v>
      </c>
      <c r="F128" s="96" t="s">
        <v>469</v>
      </c>
      <c r="G128" s="96"/>
      <c r="H128" s="94">
        <f>H129</f>
        <v>0</v>
      </c>
    </row>
    <row r="129" spans="1:8" s="72" customFormat="1" ht="93" customHeight="1" hidden="1">
      <c r="A129" s="70"/>
      <c r="B129" s="95" t="s">
        <v>256</v>
      </c>
      <c r="C129" s="95">
        <v>992</v>
      </c>
      <c r="D129" s="96" t="s">
        <v>57</v>
      </c>
      <c r="E129" s="96" t="s">
        <v>60</v>
      </c>
      <c r="F129" s="96" t="s">
        <v>596</v>
      </c>
      <c r="G129" s="96"/>
      <c r="H129" s="94">
        <f>H130</f>
        <v>0</v>
      </c>
    </row>
    <row r="130" spans="1:8" s="72" customFormat="1" ht="40.5" customHeight="1" hidden="1">
      <c r="A130" s="70"/>
      <c r="B130" s="95" t="s">
        <v>257</v>
      </c>
      <c r="C130" s="95">
        <v>992</v>
      </c>
      <c r="D130" s="96" t="s">
        <v>57</v>
      </c>
      <c r="E130" s="96" t="s">
        <v>60</v>
      </c>
      <c r="F130" s="96" t="s">
        <v>535</v>
      </c>
      <c r="G130" s="96"/>
      <c r="H130" s="94">
        <f>H131</f>
        <v>0</v>
      </c>
    </row>
    <row r="131" spans="1:8" s="72" customFormat="1" ht="56.25" customHeight="1" hidden="1">
      <c r="A131" s="70"/>
      <c r="B131" s="95" t="s">
        <v>552</v>
      </c>
      <c r="C131" s="95">
        <v>992</v>
      </c>
      <c r="D131" s="96" t="s">
        <v>57</v>
      </c>
      <c r="E131" s="96" t="s">
        <v>60</v>
      </c>
      <c r="F131" s="96" t="s">
        <v>535</v>
      </c>
      <c r="G131" s="96" t="s">
        <v>235</v>
      </c>
      <c r="H131" s="94">
        <v>0</v>
      </c>
    </row>
    <row r="132" spans="1:8" s="200" customFormat="1" ht="54" customHeight="1" hidden="1">
      <c r="A132" s="117"/>
      <c r="B132" s="95" t="s">
        <v>61</v>
      </c>
      <c r="C132" s="95">
        <v>992</v>
      </c>
      <c r="D132" s="96" t="s">
        <v>57</v>
      </c>
      <c r="E132" s="96" t="s">
        <v>54</v>
      </c>
      <c r="F132" s="96"/>
      <c r="G132" s="96"/>
      <c r="H132" s="94">
        <f>H133</f>
        <v>0</v>
      </c>
    </row>
    <row r="133" spans="1:8" s="72" customFormat="1" ht="33.75" customHeight="1" hidden="1">
      <c r="A133" s="70"/>
      <c r="B133" s="95" t="str">
        <f>B122</f>
        <v>Мероприятия и ведомственные целевые программы муниципального образования Белореченский район</v>
      </c>
      <c r="C133" s="95">
        <v>992</v>
      </c>
      <c r="D133" s="96" t="s">
        <v>57</v>
      </c>
      <c r="E133" s="96" t="s">
        <v>54</v>
      </c>
      <c r="F133" s="96" t="s">
        <v>464</v>
      </c>
      <c r="G133" s="96"/>
      <c r="H133" s="94">
        <f>H134</f>
        <v>0</v>
      </c>
    </row>
    <row r="134" spans="1:8" s="72" customFormat="1" ht="20.25" customHeight="1" hidden="1">
      <c r="A134" s="70"/>
      <c r="B134" s="95" t="s">
        <v>255</v>
      </c>
      <c r="C134" s="95">
        <v>992</v>
      </c>
      <c r="D134" s="96" t="s">
        <v>57</v>
      </c>
      <c r="E134" s="96" t="s">
        <v>54</v>
      </c>
      <c r="F134" s="96" t="s">
        <v>469</v>
      </c>
      <c r="G134" s="96"/>
      <c r="H134" s="94">
        <f>H135+H137</f>
        <v>0</v>
      </c>
    </row>
    <row r="135" spans="1:8" s="72" customFormat="1" ht="75.75" customHeight="1" hidden="1">
      <c r="A135" s="70"/>
      <c r="B135" s="95" t="s">
        <v>578</v>
      </c>
      <c r="C135" s="95">
        <v>992</v>
      </c>
      <c r="D135" s="96" t="s">
        <v>57</v>
      </c>
      <c r="E135" s="96" t="s">
        <v>54</v>
      </c>
      <c r="F135" s="96" t="s">
        <v>527</v>
      </c>
      <c r="G135" s="96"/>
      <c r="H135" s="94">
        <f>H136</f>
        <v>0</v>
      </c>
    </row>
    <row r="136" spans="1:8" s="72" customFormat="1" ht="34.5" customHeight="1" hidden="1">
      <c r="A136" s="70"/>
      <c r="B136" s="95" t="s">
        <v>236</v>
      </c>
      <c r="C136" s="95">
        <v>992</v>
      </c>
      <c r="D136" s="96" t="s">
        <v>57</v>
      </c>
      <c r="E136" s="96" t="s">
        <v>54</v>
      </c>
      <c r="F136" s="96" t="s">
        <v>527</v>
      </c>
      <c r="G136" s="96" t="s">
        <v>235</v>
      </c>
      <c r="H136" s="94"/>
    </row>
    <row r="137" spans="1:8" s="72" customFormat="1" ht="18.75" customHeight="1" hidden="1">
      <c r="A137" s="70"/>
      <c r="B137" s="95" t="s">
        <v>238</v>
      </c>
      <c r="C137" s="95">
        <v>992</v>
      </c>
      <c r="D137" s="96" t="s">
        <v>57</v>
      </c>
      <c r="E137" s="96" t="s">
        <v>54</v>
      </c>
      <c r="F137" s="96" t="s">
        <v>527</v>
      </c>
      <c r="G137" s="96" t="s">
        <v>237</v>
      </c>
      <c r="H137" s="94">
        <v>0</v>
      </c>
    </row>
    <row r="138" spans="1:8" s="72" customFormat="1" ht="26.25" customHeight="1">
      <c r="A138" s="70"/>
      <c r="B138" s="119" t="s">
        <v>62</v>
      </c>
      <c r="C138" s="119">
        <v>992</v>
      </c>
      <c r="D138" s="150" t="s">
        <v>45</v>
      </c>
      <c r="E138" s="150" t="s">
        <v>3</v>
      </c>
      <c r="F138" s="150"/>
      <c r="G138" s="150"/>
      <c r="H138" s="114">
        <f>H144+H139</f>
        <v>2493700</v>
      </c>
    </row>
    <row r="139" spans="1:8" s="72" customFormat="1" ht="24" customHeight="1">
      <c r="A139" s="120"/>
      <c r="B139" s="95" t="s">
        <v>118</v>
      </c>
      <c r="C139" s="95">
        <v>992</v>
      </c>
      <c r="D139" s="96" t="s">
        <v>45</v>
      </c>
      <c r="E139" s="96" t="s">
        <v>59</v>
      </c>
      <c r="F139" s="96"/>
      <c r="G139" s="96"/>
      <c r="H139" s="115">
        <f>H140</f>
        <v>2493700</v>
      </c>
    </row>
    <row r="140" spans="1:8" s="72" customFormat="1" ht="93.75">
      <c r="A140" s="70"/>
      <c r="B140" s="95" t="s">
        <v>853</v>
      </c>
      <c r="C140" s="95">
        <v>992</v>
      </c>
      <c r="D140" s="96" t="s">
        <v>45</v>
      </c>
      <c r="E140" s="96" t="s">
        <v>59</v>
      </c>
      <c r="F140" s="96" t="s">
        <v>474</v>
      </c>
      <c r="G140" s="96"/>
      <c r="H140" s="115">
        <f>H141</f>
        <v>2493700</v>
      </c>
    </row>
    <row r="141" spans="1:8" s="72" customFormat="1" ht="132" customHeight="1">
      <c r="A141" s="70"/>
      <c r="B141" s="95" t="s">
        <v>154</v>
      </c>
      <c r="C141" s="95">
        <v>992</v>
      </c>
      <c r="D141" s="96" t="s">
        <v>45</v>
      </c>
      <c r="E141" s="96" t="s">
        <v>59</v>
      </c>
      <c r="F141" s="96" t="s">
        <v>475</v>
      </c>
      <c r="G141" s="96"/>
      <c r="H141" s="115">
        <f>H142+H143</f>
        <v>2493700</v>
      </c>
    </row>
    <row r="142" spans="1:8" s="72" customFormat="1" ht="41.25" customHeight="1">
      <c r="A142" s="70"/>
      <c r="B142" s="95" t="s">
        <v>236</v>
      </c>
      <c r="C142" s="95">
        <v>992</v>
      </c>
      <c r="D142" s="96" t="s">
        <v>45</v>
      </c>
      <c r="E142" s="96" t="s">
        <v>59</v>
      </c>
      <c r="F142" s="96" t="s">
        <v>475</v>
      </c>
      <c r="G142" s="96" t="s">
        <v>235</v>
      </c>
      <c r="H142" s="115">
        <v>2493700</v>
      </c>
    </row>
    <row r="143" spans="1:8" s="72" customFormat="1" ht="0" customHeight="1" hidden="1">
      <c r="A143" s="70"/>
      <c r="B143" s="95" t="s">
        <v>238</v>
      </c>
      <c r="C143" s="95">
        <v>992</v>
      </c>
      <c r="D143" s="96" t="s">
        <v>45</v>
      </c>
      <c r="E143" s="96" t="s">
        <v>59</v>
      </c>
      <c r="F143" s="96" t="s">
        <v>475</v>
      </c>
      <c r="G143" s="96" t="s">
        <v>237</v>
      </c>
      <c r="H143" s="115">
        <v>0</v>
      </c>
    </row>
    <row r="144" spans="1:8" s="72" customFormat="1" ht="35.25" customHeight="1" hidden="1">
      <c r="A144" s="120"/>
      <c r="B144" s="95" t="s">
        <v>63</v>
      </c>
      <c r="C144" s="95">
        <v>992</v>
      </c>
      <c r="D144" s="96" t="s">
        <v>45</v>
      </c>
      <c r="E144" s="96" t="s">
        <v>50</v>
      </c>
      <c r="F144" s="96"/>
      <c r="G144" s="96"/>
      <c r="H144" s="94">
        <f>H151+H156</f>
        <v>0</v>
      </c>
    </row>
    <row r="145" spans="1:8" s="72" customFormat="1" ht="30" customHeight="1" hidden="1">
      <c r="A145" s="70"/>
      <c r="B145" s="95" t="str">
        <f>B133</f>
        <v>Мероприятия и ведомственные целевые программы муниципального образования Белореченский район</v>
      </c>
      <c r="C145" s="95">
        <v>992</v>
      </c>
      <c r="D145" s="96" t="s">
        <v>45</v>
      </c>
      <c r="E145" s="96" t="s">
        <v>50</v>
      </c>
      <c r="F145" s="96" t="s">
        <v>374</v>
      </c>
      <c r="G145" s="96"/>
      <c r="H145" s="94">
        <f>H146+H150+H160</f>
        <v>0</v>
      </c>
    </row>
    <row r="146" spans="1:8" s="72" customFormat="1" ht="36" customHeight="1" hidden="1">
      <c r="A146" s="70"/>
      <c r="B146" s="95" t="s">
        <v>386</v>
      </c>
      <c r="C146" s="95">
        <v>992</v>
      </c>
      <c r="D146" s="96" t="s">
        <v>45</v>
      </c>
      <c r="E146" s="96" t="s">
        <v>50</v>
      </c>
      <c r="F146" s="96" t="s">
        <v>476</v>
      </c>
      <c r="G146" s="96"/>
      <c r="H146" s="94">
        <f>H148</f>
        <v>0</v>
      </c>
    </row>
    <row r="147" spans="1:8" s="72" customFormat="1" ht="36" customHeight="1" hidden="1">
      <c r="A147" s="70"/>
      <c r="B147" s="95" t="s">
        <v>158</v>
      </c>
      <c r="C147" s="95">
        <v>992</v>
      </c>
      <c r="D147" s="96" t="s">
        <v>45</v>
      </c>
      <c r="E147" s="96" t="s">
        <v>50</v>
      </c>
      <c r="F147" s="96" t="s">
        <v>477</v>
      </c>
      <c r="G147" s="96"/>
      <c r="H147" s="94">
        <f>H148</f>
        <v>0</v>
      </c>
    </row>
    <row r="148" spans="1:8" s="72" customFormat="1" ht="36" customHeight="1" hidden="1">
      <c r="A148" s="70"/>
      <c r="B148" s="95" t="s">
        <v>236</v>
      </c>
      <c r="C148" s="95">
        <v>992</v>
      </c>
      <c r="D148" s="96" t="s">
        <v>45</v>
      </c>
      <c r="E148" s="96" t="s">
        <v>50</v>
      </c>
      <c r="F148" s="96" t="s">
        <v>477</v>
      </c>
      <c r="G148" s="96" t="s">
        <v>235</v>
      </c>
      <c r="H148" s="94">
        <v>0</v>
      </c>
    </row>
    <row r="149" spans="1:8" s="72" customFormat="1" ht="36" customHeight="1" hidden="1">
      <c r="A149" s="70"/>
      <c r="B149" s="95" t="s">
        <v>387</v>
      </c>
      <c r="C149" s="95">
        <v>992</v>
      </c>
      <c r="D149" s="96" t="s">
        <v>45</v>
      </c>
      <c r="E149" s="96" t="s">
        <v>50</v>
      </c>
      <c r="F149" s="96" t="s">
        <v>478</v>
      </c>
      <c r="G149" s="96"/>
      <c r="H149" s="94"/>
    </row>
    <row r="150" spans="1:8" s="72" customFormat="1" ht="36.75" customHeight="1" hidden="1">
      <c r="A150" s="70"/>
      <c r="B150" s="154" t="s">
        <v>91</v>
      </c>
      <c r="C150" s="95">
        <v>992</v>
      </c>
      <c r="D150" s="96" t="s">
        <v>45</v>
      </c>
      <c r="E150" s="96" t="s">
        <v>50</v>
      </c>
      <c r="F150" s="96" t="s">
        <v>479</v>
      </c>
      <c r="G150" s="96"/>
      <c r="H150" s="94">
        <f>H151</f>
        <v>0</v>
      </c>
    </row>
    <row r="151" spans="1:8" s="72" customFormat="1" ht="56.25" hidden="1">
      <c r="A151" s="70"/>
      <c r="B151" s="95" t="str">
        <f>B69</f>
        <v>Мероприятия и ведомственные целевые программы муниципального образования Белореченский район</v>
      </c>
      <c r="C151" s="95">
        <v>992</v>
      </c>
      <c r="D151" s="96" t="s">
        <v>45</v>
      </c>
      <c r="E151" s="96" t="s">
        <v>50</v>
      </c>
      <c r="F151" s="96" t="s">
        <v>464</v>
      </c>
      <c r="G151" s="96"/>
      <c r="H151" s="94">
        <v>0</v>
      </c>
    </row>
    <row r="152" spans="1:8" s="72" customFormat="1" ht="75" hidden="1">
      <c r="A152" s="70"/>
      <c r="B152" s="95" t="s">
        <v>789</v>
      </c>
      <c r="C152" s="95">
        <v>992</v>
      </c>
      <c r="D152" s="96" t="s">
        <v>45</v>
      </c>
      <c r="E152" s="96" t="s">
        <v>50</v>
      </c>
      <c r="F152" s="96" t="s">
        <v>480</v>
      </c>
      <c r="G152" s="96"/>
      <c r="H152" s="94">
        <f>H154</f>
        <v>0</v>
      </c>
    </row>
    <row r="153" spans="1:8" s="72" customFormat="1" ht="75" hidden="1">
      <c r="A153" s="70"/>
      <c r="B153" s="154" t="str">
        <f>B154</f>
        <v>ВЦП "Содействие развитию малого и среднего предпринимательства в муниципальном образовании Белореченский район</v>
      </c>
      <c r="C153" s="95">
        <v>992</v>
      </c>
      <c r="D153" s="96" t="s">
        <v>45</v>
      </c>
      <c r="E153" s="96" t="s">
        <v>50</v>
      </c>
      <c r="F153" s="96" t="s">
        <v>688</v>
      </c>
      <c r="G153" s="96"/>
      <c r="H153" s="94"/>
    </row>
    <row r="154" spans="1:8" s="72" customFormat="1" ht="75" hidden="1">
      <c r="A154" s="70"/>
      <c r="B154" s="154" t="s">
        <v>772</v>
      </c>
      <c r="C154" s="95">
        <v>992</v>
      </c>
      <c r="D154" s="96" t="s">
        <v>45</v>
      </c>
      <c r="E154" s="96" t="s">
        <v>50</v>
      </c>
      <c r="F154" s="96" t="s">
        <v>790</v>
      </c>
      <c r="G154" s="96"/>
      <c r="H154" s="94">
        <f>H155</f>
        <v>0</v>
      </c>
    </row>
    <row r="155" spans="1:8" s="72" customFormat="1" ht="39.75" customHeight="1" hidden="1">
      <c r="A155" s="70"/>
      <c r="B155" s="95" t="str">
        <f>B160</f>
        <v>Закупка товаров, работ и услуг для государственных (муниципальных)нужд</v>
      </c>
      <c r="C155" s="95">
        <v>992</v>
      </c>
      <c r="D155" s="96" t="s">
        <v>45</v>
      </c>
      <c r="E155" s="96" t="s">
        <v>50</v>
      </c>
      <c r="F155" s="96" t="s">
        <v>790</v>
      </c>
      <c r="G155" s="96" t="s">
        <v>235</v>
      </c>
      <c r="H155" s="94">
        <v>0</v>
      </c>
    </row>
    <row r="156" spans="1:8" s="72" customFormat="1" ht="60.75" customHeight="1" hidden="1">
      <c r="A156" s="70"/>
      <c r="B156" s="95" t="s">
        <v>251</v>
      </c>
      <c r="C156" s="95">
        <v>992</v>
      </c>
      <c r="D156" s="96" t="s">
        <v>45</v>
      </c>
      <c r="E156" s="96" t="s">
        <v>50</v>
      </c>
      <c r="F156" s="96" t="s">
        <v>513</v>
      </c>
      <c r="G156" s="96"/>
      <c r="H156" s="94">
        <f>H157</f>
        <v>0</v>
      </c>
    </row>
    <row r="157" spans="1:8" s="72" customFormat="1" ht="59.25" customHeight="1" hidden="1">
      <c r="A157" s="70"/>
      <c r="B157" s="154" t="s">
        <v>594</v>
      </c>
      <c r="C157" s="95">
        <v>992</v>
      </c>
      <c r="D157" s="96" t="s">
        <v>45</v>
      </c>
      <c r="E157" s="96" t="s">
        <v>50</v>
      </c>
      <c r="F157" s="96" t="s">
        <v>566</v>
      </c>
      <c r="G157" s="96"/>
      <c r="H157" s="94">
        <f>H160</f>
        <v>0</v>
      </c>
    </row>
    <row r="158" spans="1:8" s="72" customFormat="1" ht="43.5" customHeight="1" hidden="1">
      <c r="A158" s="70"/>
      <c r="B158" s="154" t="s">
        <v>158</v>
      </c>
      <c r="C158" s="95">
        <v>992</v>
      </c>
      <c r="D158" s="96" t="s">
        <v>45</v>
      </c>
      <c r="E158" s="96" t="s">
        <v>50</v>
      </c>
      <c r="F158" s="96" t="s">
        <v>563</v>
      </c>
      <c r="G158" s="96"/>
      <c r="H158" s="94"/>
    </row>
    <row r="159" spans="1:8" s="72" customFormat="1" ht="41.25" customHeight="1" hidden="1">
      <c r="A159" s="70"/>
      <c r="B159" s="95" t="s">
        <v>158</v>
      </c>
      <c r="C159" s="95">
        <v>992</v>
      </c>
      <c r="D159" s="96" t="s">
        <v>45</v>
      </c>
      <c r="E159" s="96" t="s">
        <v>50</v>
      </c>
      <c r="F159" s="96" t="s">
        <v>791</v>
      </c>
      <c r="G159" s="96"/>
      <c r="H159" s="94">
        <f>H160</f>
        <v>0</v>
      </c>
    </row>
    <row r="160" spans="1:8" s="72" customFormat="1" ht="39.75" customHeight="1" hidden="1">
      <c r="A160" s="70"/>
      <c r="B160" s="95" t="str">
        <f>B142</f>
        <v>Закупка товаров, работ и услуг для государственных (муниципальных)нужд</v>
      </c>
      <c r="C160" s="95">
        <v>992</v>
      </c>
      <c r="D160" s="96" t="s">
        <v>45</v>
      </c>
      <c r="E160" s="96" t="s">
        <v>50</v>
      </c>
      <c r="F160" s="96" t="s">
        <v>791</v>
      </c>
      <c r="G160" s="96" t="s">
        <v>235</v>
      </c>
      <c r="H160" s="94">
        <v>0</v>
      </c>
    </row>
    <row r="161" spans="1:8" s="72" customFormat="1" ht="80.25" customHeight="1" hidden="1">
      <c r="A161" s="70"/>
      <c r="B161" s="95" t="s">
        <v>384</v>
      </c>
      <c r="C161" s="95">
        <v>992</v>
      </c>
      <c r="D161" s="96" t="s">
        <v>45</v>
      </c>
      <c r="E161" s="96" t="s">
        <v>50</v>
      </c>
      <c r="F161" s="96" t="s">
        <v>466</v>
      </c>
      <c r="G161" s="96"/>
      <c r="H161" s="94">
        <f>H162</f>
        <v>0</v>
      </c>
    </row>
    <row r="162" spans="1:8" s="72" customFormat="1" ht="36" customHeight="1" hidden="1">
      <c r="A162" s="70"/>
      <c r="B162" s="95" t="s">
        <v>454</v>
      </c>
      <c r="C162" s="95">
        <v>992</v>
      </c>
      <c r="D162" s="96" t="s">
        <v>45</v>
      </c>
      <c r="E162" s="96" t="s">
        <v>50</v>
      </c>
      <c r="F162" s="96" t="s">
        <v>481</v>
      </c>
      <c r="G162" s="96"/>
      <c r="H162" s="94">
        <f>H163</f>
        <v>0</v>
      </c>
    </row>
    <row r="163" spans="1:8" s="200" customFormat="1" ht="27.75" customHeight="1" hidden="1">
      <c r="A163" s="117"/>
      <c r="B163" s="95" t="s">
        <v>352</v>
      </c>
      <c r="C163" s="95">
        <v>992</v>
      </c>
      <c r="D163" s="96" t="s">
        <v>45</v>
      </c>
      <c r="E163" s="96" t="s">
        <v>50</v>
      </c>
      <c r="F163" s="96" t="s">
        <v>481</v>
      </c>
      <c r="G163" s="96" t="s">
        <v>351</v>
      </c>
      <c r="H163" s="94">
        <v>0</v>
      </c>
    </row>
    <row r="164" spans="1:8" s="72" customFormat="1" ht="28.5" customHeight="1">
      <c r="A164" s="117"/>
      <c r="B164" s="119" t="s">
        <v>66</v>
      </c>
      <c r="C164" s="119">
        <v>992</v>
      </c>
      <c r="D164" s="150" t="s">
        <v>46</v>
      </c>
      <c r="E164" s="150" t="s">
        <v>3</v>
      </c>
      <c r="F164" s="150"/>
      <c r="G164" s="150"/>
      <c r="H164" s="114">
        <f>H171+H207+H167</f>
        <v>79700</v>
      </c>
    </row>
    <row r="165" spans="1:8" s="72" customFormat="1" ht="135" customHeight="1" hidden="1">
      <c r="A165" s="70"/>
      <c r="B165" s="95" t="s">
        <v>97</v>
      </c>
      <c r="C165" s="95">
        <v>992</v>
      </c>
      <c r="D165" s="96" t="s">
        <v>46</v>
      </c>
      <c r="E165" s="96" t="s">
        <v>42</v>
      </c>
      <c r="F165" s="96"/>
      <c r="G165" s="96"/>
      <c r="H165" s="94">
        <f>H166</f>
        <v>0</v>
      </c>
    </row>
    <row r="166" spans="1:8" s="72" customFormat="1" ht="18" customHeight="1" hidden="1">
      <c r="A166" s="70"/>
      <c r="B166" s="95" t="s">
        <v>68</v>
      </c>
      <c r="C166" s="95">
        <v>992</v>
      </c>
      <c r="D166" s="96" t="s">
        <v>46</v>
      </c>
      <c r="E166" s="96" t="s">
        <v>42</v>
      </c>
      <c r="F166" s="96"/>
      <c r="G166" s="96"/>
      <c r="H166" s="94">
        <f>600000-400000-200000</f>
        <v>0</v>
      </c>
    </row>
    <row r="167" spans="1:8" s="200" customFormat="1" ht="24" customHeight="1" hidden="1">
      <c r="A167" s="70"/>
      <c r="B167" s="95" t="s">
        <v>663</v>
      </c>
      <c r="C167" s="95">
        <v>992</v>
      </c>
      <c r="D167" s="96" t="s">
        <v>46</v>
      </c>
      <c r="E167" s="96" t="s">
        <v>42</v>
      </c>
      <c r="F167" s="96"/>
      <c r="G167" s="96"/>
      <c r="H167" s="94">
        <f>H169</f>
        <v>0</v>
      </c>
    </row>
    <row r="168" spans="1:8" s="200" customFormat="1" ht="26.25" customHeight="1" hidden="1">
      <c r="A168" s="70"/>
      <c r="B168" s="95" t="s">
        <v>672</v>
      </c>
      <c r="C168" s="95">
        <v>992</v>
      </c>
      <c r="D168" s="96" t="s">
        <v>46</v>
      </c>
      <c r="E168" s="96" t="s">
        <v>42</v>
      </c>
      <c r="F168" s="96" t="s">
        <v>671</v>
      </c>
      <c r="G168" s="96"/>
      <c r="H168" s="94">
        <f>H169</f>
        <v>0</v>
      </c>
    </row>
    <row r="169" spans="1:8" s="200" customFormat="1" ht="39" customHeight="1" hidden="1">
      <c r="A169" s="70"/>
      <c r="B169" s="95" t="s">
        <v>664</v>
      </c>
      <c r="C169" s="95">
        <v>992</v>
      </c>
      <c r="D169" s="96" t="s">
        <v>46</v>
      </c>
      <c r="E169" s="96" t="s">
        <v>42</v>
      </c>
      <c r="F169" s="96" t="s">
        <v>665</v>
      </c>
      <c r="G169" s="96"/>
      <c r="H169" s="94">
        <f>H170</f>
        <v>0</v>
      </c>
    </row>
    <row r="170" spans="1:8" s="200" customFormat="1" ht="39" customHeight="1" hidden="1">
      <c r="A170" s="70"/>
      <c r="B170" s="95" t="str">
        <f>B160</f>
        <v>Закупка товаров, работ и услуг для государственных (муниципальных)нужд</v>
      </c>
      <c r="C170" s="95">
        <v>992</v>
      </c>
      <c r="D170" s="96" t="s">
        <v>46</v>
      </c>
      <c r="E170" s="96" t="s">
        <v>42</v>
      </c>
      <c r="F170" s="96" t="s">
        <v>665</v>
      </c>
      <c r="G170" s="96" t="s">
        <v>235</v>
      </c>
      <c r="H170" s="94"/>
    </row>
    <row r="171" spans="1:8" s="72" customFormat="1" ht="24.75" customHeight="1" hidden="1">
      <c r="A171" s="120"/>
      <c r="B171" s="95" t="s">
        <v>67</v>
      </c>
      <c r="C171" s="95">
        <v>992</v>
      </c>
      <c r="D171" s="96" t="s">
        <v>46</v>
      </c>
      <c r="E171" s="96" t="s">
        <v>44</v>
      </c>
      <c r="F171" s="96"/>
      <c r="G171" s="96"/>
      <c r="H171" s="94">
        <f>H185+H177+H175+H180+H193+H199+H204</f>
        <v>0</v>
      </c>
    </row>
    <row r="172" spans="1:8" s="72" customFormat="1" ht="36" customHeight="1" hidden="1">
      <c r="A172" s="70"/>
      <c r="B172" s="95" t="s">
        <v>99</v>
      </c>
      <c r="C172" s="95">
        <v>992</v>
      </c>
      <c r="D172" s="96" t="s">
        <v>46</v>
      </c>
      <c r="E172" s="155" t="s">
        <v>44</v>
      </c>
      <c r="F172" s="96" t="s">
        <v>100</v>
      </c>
      <c r="G172" s="96"/>
      <c r="H172" s="94">
        <f>H173</f>
        <v>0</v>
      </c>
    </row>
    <row r="173" spans="1:8" s="72" customFormat="1" ht="24.75" customHeight="1" hidden="1">
      <c r="A173" s="70"/>
      <c r="B173" s="95" t="s">
        <v>48</v>
      </c>
      <c r="C173" s="95">
        <v>992</v>
      </c>
      <c r="D173" s="96" t="s">
        <v>46</v>
      </c>
      <c r="E173" s="96" t="s">
        <v>44</v>
      </c>
      <c r="F173" s="96" t="s">
        <v>100</v>
      </c>
      <c r="G173" s="96" t="s">
        <v>49</v>
      </c>
      <c r="H173" s="94">
        <v>0</v>
      </c>
    </row>
    <row r="174" spans="1:8" s="72" customFormat="1" ht="57.75" customHeight="1" hidden="1">
      <c r="A174" s="70"/>
      <c r="B174" s="95" t="s">
        <v>181</v>
      </c>
      <c r="C174" s="95">
        <v>992</v>
      </c>
      <c r="D174" s="96" t="s">
        <v>46</v>
      </c>
      <c r="E174" s="96" t="s">
        <v>44</v>
      </c>
      <c r="F174" s="96" t="s">
        <v>182</v>
      </c>
      <c r="G174" s="96"/>
      <c r="H174" s="94">
        <f>H175</f>
        <v>0</v>
      </c>
    </row>
    <row r="175" spans="1:8" s="72" customFormat="1" ht="90.75" customHeight="1" hidden="1">
      <c r="A175" s="70"/>
      <c r="B175" s="95" t="s">
        <v>178</v>
      </c>
      <c r="C175" s="95">
        <v>992</v>
      </c>
      <c r="D175" s="96" t="s">
        <v>46</v>
      </c>
      <c r="E175" s="96" t="s">
        <v>44</v>
      </c>
      <c r="F175" s="96" t="s">
        <v>177</v>
      </c>
      <c r="G175" s="96"/>
      <c r="H175" s="94">
        <f>H176</f>
        <v>0</v>
      </c>
    </row>
    <row r="176" spans="1:8" s="72" customFormat="1" ht="75.75" customHeight="1" hidden="1">
      <c r="A176" s="70"/>
      <c r="B176" s="95" t="s">
        <v>137</v>
      </c>
      <c r="C176" s="95">
        <v>992</v>
      </c>
      <c r="D176" s="96" t="s">
        <v>46</v>
      </c>
      <c r="E176" s="96" t="s">
        <v>44</v>
      </c>
      <c r="F176" s="96" t="s">
        <v>177</v>
      </c>
      <c r="G176" s="96" t="s">
        <v>140</v>
      </c>
      <c r="H176" s="94">
        <v>0</v>
      </c>
    </row>
    <row r="177" spans="1:8" s="72" customFormat="1" ht="21.75" customHeight="1" hidden="1">
      <c r="A177" s="70"/>
      <c r="B177" s="95" t="s">
        <v>136</v>
      </c>
      <c r="C177" s="95">
        <v>992</v>
      </c>
      <c r="D177" s="96" t="s">
        <v>46</v>
      </c>
      <c r="E177" s="96" t="s">
        <v>44</v>
      </c>
      <c r="F177" s="96" t="s">
        <v>138</v>
      </c>
      <c r="G177" s="96"/>
      <c r="H177" s="94">
        <f>H178</f>
        <v>0</v>
      </c>
    </row>
    <row r="178" spans="1:8" s="72" customFormat="1" ht="54.75" customHeight="1" hidden="1">
      <c r="A178" s="70"/>
      <c r="B178" s="95" t="s">
        <v>162</v>
      </c>
      <c r="C178" s="95">
        <v>992</v>
      </c>
      <c r="D178" s="96" t="s">
        <v>46</v>
      </c>
      <c r="E178" s="96" t="s">
        <v>44</v>
      </c>
      <c r="F178" s="96" t="s">
        <v>139</v>
      </c>
      <c r="G178" s="96"/>
      <c r="H178" s="94">
        <f>H179</f>
        <v>0</v>
      </c>
    </row>
    <row r="179" spans="1:8" s="72" customFormat="1" ht="55.5" customHeight="1" hidden="1">
      <c r="A179" s="70"/>
      <c r="B179" s="95" t="s">
        <v>137</v>
      </c>
      <c r="C179" s="95">
        <v>992</v>
      </c>
      <c r="D179" s="96" t="s">
        <v>46</v>
      </c>
      <c r="E179" s="96" t="s">
        <v>44</v>
      </c>
      <c r="F179" s="96" t="s">
        <v>139</v>
      </c>
      <c r="G179" s="96" t="s">
        <v>140</v>
      </c>
      <c r="H179" s="94">
        <v>0</v>
      </c>
    </row>
    <row r="180" spans="1:8" s="72" customFormat="1" ht="54" customHeight="1" hidden="1">
      <c r="A180" s="70"/>
      <c r="B180" s="95" t="s">
        <v>455</v>
      </c>
      <c r="C180" s="95">
        <v>992</v>
      </c>
      <c r="D180" s="96" t="s">
        <v>46</v>
      </c>
      <c r="E180" s="96" t="s">
        <v>44</v>
      </c>
      <c r="F180" s="96" t="s">
        <v>482</v>
      </c>
      <c r="G180" s="96"/>
      <c r="H180" s="94">
        <f>H181</f>
        <v>0</v>
      </c>
    </row>
    <row r="181" spans="1:8" s="72" customFormat="1" ht="40.5" customHeight="1" hidden="1">
      <c r="A181" s="70"/>
      <c r="B181" s="95" t="s">
        <v>456</v>
      </c>
      <c r="C181" s="95">
        <v>992</v>
      </c>
      <c r="D181" s="96" t="s">
        <v>46</v>
      </c>
      <c r="E181" s="96" t="s">
        <v>44</v>
      </c>
      <c r="F181" s="96" t="s">
        <v>556</v>
      </c>
      <c r="G181" s="96"/>
      <c r="H181" s="94">
        <f>H182</f>
        <v>0</v>
      </c>
    </row>
    <row r="182" spans="1:8" s="72" customFormat="1" ht="106.5" customHeight="1" hidden="1">
      <c r="A182" s="70"/>
      <c r="B182" s="95" t="s">
        <v>178</v>
      </c>
      <c r="C182" s="95">
        <v>992</v>
      </c>
      <c r="D182" s="96" t="s">
        <v>46</v>
      </c>
      <c r="E182" s="96" t="s">
        <v>44</v>
      </c>
      <c r="F182" s="96" t="s">
        <v>557</v>
      </c>
      <c r="G182" s="96"/>
      <c r="H182" s="94">
        <f>H183+H184</f>
        <v>0</v>
      </c>
    </row>
    <row r="183" spans="1:8" s="72" customFormat="1" ht="71.25" customHeight="1" hidden="1">
      <c r="A183" s="70"/>
      <c r="B183" s="95" t="s">
        <v>552</v>
      </c>
      <c r="C183" s="95">
        <v>992</v>
      </c>
      <c r="D183" s="96" t="s">
        <v>46</v>
      </c>
      <c r="E183" s="96" t="s">
        <v>44</v>
      </c>
      <c r="F183" s="96" t="s">
        <v>557</v>
      </c>
      <c r="G183" s="96" t="s">
        <v>235</v>
      </c>
      <c r="H183" s="94">
        <v>0</v>
      </c>
    </row>
    <row r="184" spans="1:8" s="72" customFormat="1" ht="72.75" customHeight="1" hidden="1">
      <c r="A184" s="70"/>
      <c r="B184" s="95" t="s">
        <v>457</v>
      </c>
      <c r="C184" s="95">
        <v>992</v>
      </c>
      <c r="D184" s="96" t="s">
        <v>46</v>
      </c>
      <c r="E184" s="96" t="s">
        <v>44</v>
      </c>
      <c r="F184" s="96" t="s">
        <v>557</v>
      </c>
      <c r="G184" s="96" t="s">
        <v>262</v>
      </c>
      <c r="H184" s="94"/>
    </row>
    <row r="185" spans="1:8" s="72" customFormat="1" ht="56.25" customHeight="1" hidden="1">
      <c r="A185" s="70"/>
      <c r="B185" s="95" t="s">
        <v>455</v>
      </c>
      <c r="C185" s="95">
        <v>992</v>
      </c>
      <c r="D185" s="96" t="s">
        <v>46</v>
      </c>
      <c r="E185" s="96" t="s">
        <v>44</v>
      </c>
      <c r="F185" s="96" t="s">
        <v>482</v>
      </c>
      <c r="G185" s="96"/>
      <c r="H185" s="94">
        <f>H186</f>
        <v>0</v>
      </c>
    </row>
    <row r="186" spans="1:8" s="72" customFormat="1" ht="42" customHeight="1" hidden="1">
      <c r="A186" s="70"/>
      <c r="B186" s="154" t="s">
        <v>558</v>
      </c>
      <c r="C186" s="95">
        <v>992</v>
      </c>
      <c r="D186" s="96" t="s">
        <v>46</v>
      </c>
      <c r="E186" s="96" t="s">
        <v>44</v>
      </c>
      <c r="F186" s="96" t="s">
        <v>556</v>
      </c>
      <c r="G186" s="96"/>
      <c r="H186" s="94">
        <f>H195+H197</f>
        <v>0</v>
      </c>
    </row>
    <row r="187" spans="1:8" s="72" customFormat="1" ht="73.5" customHeight="1" hidden="1">
      <c r="A187" s="70"/>
      <c r="B187" s="205" t="s">
        <v>178</v>
      </c>
      <c r="C187" s="95">
        <v>992</v>
      </c>
      <c r="D187" s="96" t="s">
        <v>46</v>
      </c>
      <c r="E187" s="96" t="s">
        <v>44</v>
      </c>
      <c r="F187" s="96" t="s">
        <v>557</v>
      </c>
      <c r="G187" s="96"/>
      <c r="H187" s="94">
        <f>H188</f>
        <v>0</v>
      </c>
    </row>
    <row r="188" spans="1:8" s="72" customFormat="1" ht="51.75" customHeight="1" hidden="1">
      <c r="A188" s="70"/>
      <c r="B188" s="154" t="s">
        <v>579</v>
      </c>
      <c r="C188" s="95">
        <v>992</v>
      </c>
      <c r="D188" s="96" t="s">
        <v>46</v>
      </c>
      <c r="E188" s="96" t="s">
        <v>44</v>
      </c>
      <c r="F188" s="96" t="s">
        <v>557</v>
      </c>
      <c r="G188" s="96" t="s">
        <v>262</v>
      </c>
      <c r="H188" s="94"/>
    </row>
    <row r="189" spans="1:8" s="72" customFormat="1" ht="0.75" customHeight="1" hidden="1">
      <c r="A189" s="70"/>
      <c r="B189" s="205" t="s">
        <v>606</v>
      </c>
      <c r="C189" s="95">
        <v>992</v>
      </c>
      <c r="D189" s="96" t="s">
        <v>46</v>
      </c>
      <c r="E189" s="96" t="s">
        <v>44</v>
      </c>
      <c r="F189" s="96" t="s">
        <v>615</v>
      </c>
      <c r="G189" s="96"/>
      <c r="H189" s="94">
        <f>H190</f>
        <v>0</v>
      </c>
    </row>
    <row r="190" spans="1:8" s="72" customFormat="1" ht="52.5" customHeight="1" hidden="1">
      <c r="A190" s="70"/>
      <c r="B190" s="154" t="s">
        <v>579</v>
      </c>
      <c r="C190" s="95">
        <v>992</v>
      </c>
      <c r="D190" s="96" t="s">
        <v>46</v>
      </c>
      <c r="E190" s="96" t="s">
        <v>44</v>
      </c>
      <c r="F190" s="96" t="s">
        <v>615</v>
      </c>
      <c r="G190" s="96" t="s">
        <v>262</v>
      </c>
      <c r="H190" s="94">
        <v>0</v>
      </c>
    </row>
    <row r="191" spans="1:8" s="72" customFormat="1" ht="93" customHeight="1" hidden="1">
      <c r="A191" s="70"/>
      <c r="B191" s="294" t="s">
        <v>607</v>
      </c>
      <c r="C191" s="95">
        <v>992</v>
      </c>
      <c r="D191" s="96" t="s">
        <v>46</v>
      </c>
      <c r="E191" s="96" t="s">
        <v>44</v>
      </c>
      <c r="F191" s="96" t="s">
        <v>608</v>
      </c>
      <c r="G191" s="96"/>
      <c r="H191" s="94">
        <f>H192</f>
        <v>0</v>
      </c>
    </row>
    <row r="192" spans="1:8" s="72" customFormat="1" ht="52.5" customHeight="1" hidden="1">
      <c r="A192" s="70"/>
      <c r="B192" s="154" t="s">
        <v>579</v>
      </c>
      <c r="C192" s="95">
        <v>992</v>
      </c>
      <c r="D192" s="96" t="s">
        <v>46</v>
      </c>
      <c r="E192" s="96" t="s">
        <v>44</v>
      </c>
      <c r="F192" s="96" t="s">
        <v>608</v>
      </c>
      <c r="G192" s="96" t="s">
        <v>262</v>
      </c>
      <c r="H192" s="94">
        <v>0</v>
      </c>
    </row>
    <row r="193" spans="1:8" s="72" customFormat="1" ht="2.25" customHeight="1" hidden="1">
      <c r="A193" s="70"/>
      <c r="B193" s="154" t="s">
        <v>275</v>
      </c>
      <c r="C193" s="95">
        <v>992</v>
      </c>
      <c r="D193" s="96" t="s">
        <v>46</v>
      </c>
      <c r="E193" s="96" t="s">
        <v>44</v>
      </c>
      <c r="F193" s="96" t="s">
        <v>621</v>
      </c>
      <c r="G193" s="96"/>
      <c r="H193" s="94">
        <f>H194</f>
        <v>0</v>
      </c>
    </row>
    <row r="194" spans="1:8" s="72" customFormat="1" ht="38.25" customHeight="1" hidden="1">
      <c r="A194" s="70"/>
      <c r="B194" s="95" t="s">
        <v>236</v>
      </c>
      <c r="C194" s="95">
        <v>992</v>
      </c>
      <c r="D194" s="96" t="s">
        <v>46</v>
      </c>
      <c r="E194" s="96" t="s">
        <v>44</v>
      </c>
      <c r="F194" s="96" t="s">
        <v>621</v>
      </c>
      <c r="G194" s="96" t="s">
        <v>235</v>
      </c>
      <c r="H194" s="94">
        <v>0</v>
      </c>
    </row>
    <row r="195" spans="1:8" s="72" customFormat="1" ht="91.5" customHeight="1" hidden="1">
      <c r="A195" s="70"/>
      <c r="B195" s="205" t="s">
        <v>606</v>
      </c>
      <c r="C195" s="95">
        <v>992</v>
      </c>
      <c r="D195" s="96" t="s">
        <v>46</v>
      </c>
      <c r="E195" s="96" t="s">
        <v>44</v>
      </c>
      <c r="F195" s="96" t="s">
        <v>615</v>
      </c>
      <c r="G195" s="96"/>
      <c r="H195" s="94">
        <f>H196</f>
        <v>0</v>
      </c>
    </row>
    <row r="196" spans="1:8" s="72" customFormat="1" ht="57" customHeight="1" hidden="1">
      <c r="A196" s="70"/>
      <c r="B196" s="154" t="s">
        <v>579</v>
      </c>
      <c r="C196" s="95">
        <v>992</v>
      </c>
      <c r="D196" s="96" t="s">
        <v>46</v>
      </c>
      <c r="E196" s="96" t="s">
        <v>44</v>
      </c>
      <c r="F196" s="96" t="s">
        <v>615</v>
      </c>
      <c r="G196" s="96" t="s">
        <v>262</v>
      </c>
      <c r="H196" s="94">
        <v>0</v>
      </c>
    </row>
    <row r="197" spans="1:8" s="72" customFormat="1" ht="57" customHeight="1" hidden="1">
      <c r="A197" s="70"/>
      <c r="B197" s="154" t="s">
        <v>753</v>
      </c>
      <c r="C197" s="95">
        <v>992</v>
      </c>
      <c r="D197" s="96" t="s">
        <v>46</v>
      </c>
      <c r="E197" s="96" t="s">
        <v>44</v>
      </c>
      <c r="F197" s="96" t="s">
        <v>754</v>
      </c>
      <c r="G197" s="96"/>
      <c r="H197" s="94">
        <f>H198</f>
        <v>0</v>
      </c>
    </row>
    <row r="198" spans="1:8" s="72" customFormat="1" ht="57" customHeight="1" hidden="1">
      <c r="A198" s="70"/>
      <c r="B198" s="154" t="s">
        <v>579</v>
      </c>
      <c r="C198" s="95">
        <v>992</v>
      </c>
      <c r="D198" s="96" t="s">
        <v>46</v>
      </c>
      <c r="E198" s="96" t="s">
        <v>44</v>
      </c>
      <c r="F198" s="96" t="s">
        <v>754</v>
      </c>
      <c r="G198" s="96" t="s">
        <v>262</v>
      </c>
      <c r="H198" s="94">
        <v>0</v>
      </c>
    </row>
    <row r="199" spans="1:8" s="72" customFormat="1" ht="58.5" customHeight="1" hidden="1">
      <c r="A199" s="70"/>
      <c r="B199" s="95" t="s">
        <v>836</v>
      </c>
      <c r="C199" s="95">
        <v>992</v>
      </c>
      <c r="D199" s="96" t="s">
        <v>46</v>
      </c>
      <c r="E199" s="96" t="s">
        <v>44</v>
      </c>
      <c r="F199" s="96" t="s">
        <v>666</v>
      </c>
      <c r="G199" s="96"/>
      <c r="H199" s="94">
        <f>H200</f>
        <v>0</v>
      </c>
    </row>
    <row r="200" spans="1:8" s="72" customFormat="1" ht="38.25" customHeight="1" hidden="1">
      <c r="A200" s="70"/>
      <c r="B200" s="95" t="s">
        <v>275</v>
      </c>
      <c r="C200" s="95">
        <v>992</v>
      </c>
      <c r="D200" s="96" t="s">
        <v>46</v>
      </c>
      <c r="E200" s="96" t="s">
        <v>44</v>
      </c>
      <c r="F200" s="96" t="s">
        <v>622</v>
      </c>
      <c r="G200" s="96"/>
      <c r="H200" s="94">
        <f>H203+H202</f>
        <v>0</v>
      </c>
    </row>
    <row r="201" spans="1:8" s="72" customFormat="1" ht="54.75" customHeight="1" hidden="1">
      <c r="A201" s="70"/>
      <c r="B201" s="95" t="s">
        <v>580</v>
      </c>
      <c r="C201" s="95">
        <v>992</v>
      </c>
      <c r="D201" s="96" t="s">
        <v>46</v>
      </c>
      <c r="E201" s="96" t="s">
        <v>44</v>
      </c>
      <c r="F201" s="96" t="s">
        <v>622</v>
      </c>
      <c r="G201" s="96" t="s">
        <v>235</v>
      </c>
      <c r="H201" s="94">
        <v>0</v>
      </c>
    </row>
    <row r="202" spans="1:8" s="72" customFormat="1" ht="56.25" hidden="1">
      <c r="A202" s="70"/>
      <c r="B202" s="95" t="str">
        <f>B170</f>
        <v>Закупка товаров, работ и услуг для государственных (муниципальных)нужд</v>
      </c>
      <c r="C202" s="95">
        <v>992</v>
      </c>
      <c r="D202" s="96" t="s">
        <v>46</v>
      </c>
      <c r="E202" s="96" t="s">
        <v>44</v>
      </c>
      <c r="F202" s="96" t="s">
        <v>622</v>
      </c>
      <c r="G202" s="96" t="s">
        <v>235</v>
      </c>
      <c r="H202" s="94"/>
    </row>
    <row r="203" spans="1:8" s="72" customFormat="1" ht="56.25" hidden="1">
      <c r="A203" s="70"/>
      <c r="B203" s="95" t="str">
        <f>B160</f>
        <v>Закупка товаров, работ и услуг для государственных (муниципальных)нужд</v>
      </c>
      <c r="C203" s="95">
        <v>992</v>
      </c>
      <c r="D203" s="96" t="s">
        <v>755</v>
      </c>
      <c r="E203" s="96" t="s">
        <v>44</v>
      </c>
      <c r="F203" s="96" t="s">
        <v>622</v>
      </c>
      <c r="G203" s="96" t="s">
        <v>235</v>
      </c>
      <c r="H203" s="94">
        <v>0</v>
      </c>
    </row>
    <row r="204" spans="1:8" s="72" customFormat="1" ht="56.25" hidden="1">
      <c r="A204" s="70"/>
      <c r="B204" s="95" t="s">
        <v>251</v>
      </c>
      <c r="C204" s="95">
        <v>992</v>
      </c>
      <c r="D204" s="96" t="s">
        <v>46</v>
      </c>
      <c r="E204" s="96" t="s">
        <v>44</v>
      </c>
      <c r="F204" s="96" t="s">
        <v>513</v>
      </c>
      <c r="G204" s="96"/>
      <c r="H204" s="94">
        <f>H205</f>
        <v>0</v>
      </c>
    </row>
    <row r="205" spans="1:8" s="72" customFormat="1" ht="37.5" hidden="1">
      <c r="A205" s="70"/>
      <c r="B205" s="95" t="s">
        <v>454</v>
      </c>
      <c r="C205" s="95">
        <v>992</v>
      </c>
      <c r="D205" s="96" t="s">
        <v>46</v>
      </c>
      <c r="E205" s="96" t="s">
        <v>44</v>
      </c>
      <c r="F205" s="96" t="s">
        <v>514</v>
      </c>
      <c r="G205" s="96"/>
      <c r="H205" s="94">
        <f>H206</f>
        <v>0</v>
      </c>
    </row>
    <row r="206" spans="1:8" s="72" customFormat="1" ht="18.75" hidden="1">
      <c r="A206" s="70"/>
      <c r="B206" s="95" t="s">
        <v>352</v>
      </c>
      <c r="C206" s="95">
        <v>992</v>
      </c>
      <c r="D206" s="96" t="s">
        <v>755</v>
      </c>
      <c r="E206" s="96" t="s">
        <v>44</v>
      </c>
      <c r="F206" s="96" t="s">
        <v>514</v>
      </c>
      <c r="G206" s="96" t="s">
        <v>351</v>
      </c>
      <c r="H206" s="94"/>
    </row>
    <row r="207" spans="1:8" s="72" customFormat="1" ht="19.5" customHeight="1">
      <c r="A207" s="120"/>
      <c r="B207" s="95" t="s">
        <v>70</v>
      </c>
      <c r="C207" s="95">
        <v>992</v>
      </c>
      <c r="D207" s="96" t="s">
        <v>46</v>
      </c>
      <c r="E207" s="96" t="s">
        <v>57</v>
      </c>
      <c r="F207" s="96"/>
      <c r="G207" s="96"/>
      <c r="H207" s="94">
        <f>H208+H242</f>
        <v>79700</v>
      </c>
    </row>
    <row r="208" spans="1:8" s="72" customFormat="1" ht="18.75">
      <c r="A208" s="70"/>
      <c r="B208" s="95" t="s">
        <v>389</v>
      </c>
      <c r="C208" s="95">
        <v>992</v>
      </c>
      <c r="D208" s="96" t="s">
        <v>46</v>
      </c>
      <c r="E208" s="96" t="s">
        <v>57</v>
      </c>
      <c r="F208" s="96" t="s">
        <v>484</v>
      </c>
      <c r="G208" s="96"/>
      <c r="H208" s="94">
        <f>H215+H217+H220</f>
        <v>79700</v>
      </c>
    </row>
    <row r="209" spans="1:8" s="72" customFormat="1" ht="35.25" customHeight="1" hidden="1">
      <c r="A209" s="70"/>
      <c r="B209" s="141" t="s">
        <v>792</v>
      </c>
      <c r="C209" s="95">
        <v>992</v>
      </c>
      <c r="D209" s="96" t="s">
        <v>46</v>
      </c>
      <c r="E209" s="96" t="s">
        <v>57</v>
      </c>
      <c r="F209" s="96" t="s">
        <v>485</v>
      </c>
      <c r="G209" s="96"/>
      <c r="H209" s="94">
        <f>H210+H212</f>
        <v>0</v>
      </c>
    </row>
    <row r="210" spans="1:8" s="72" customFormat="1" ht="51" customHeight="1" hidden="1">
      <c r="A210" s="70"/>
      <c r="B210" s="95" t="s">
        <v>580</v>
      </c>
      <c r="C210" s="95">
        <v>992</v>
      </c>
      <c r="D210" s="96" t="s">
        <v>46</v>
      </c>
      <c r="E210" s="96" t="s">
        <v>57</v>
      </c>
      <c r="F210" s="96" t="s">
        <v>485</v>
      </c>
      <c r="G210" s="96" t="s">
        <v>235</v>
      </c>
      <c r="H210" s="94">
        <f>270000-60000-210000</f>
        <v>0</v>
      </c>
    </row>
    <row r="211" spans="1:8" s="72" customFormat="1" ht="21" customHeight="1" hidden="1">
      <c r="A211" s="70"/>
      <c r="B211" s="154" t="s">
        <v>238</v>
      </c>
      <c r="C211" s="95">
        <v>992</v>
      </c>
      <c r="D211" s="96" t="s">
        <v>46</v>
      </c>
      <c r="E211" s="96" t="s">
        <v>57</v>
      </c>
      <c r="F211" s="96" t="s">
        <v>278</v>
      </c>
      <c r="G211" s="96" t="s">
        <v>237</v>
      </c>
      <c r="H211" s="94">
        <v>0</v>
      </c>
    </row>
    <row r="212" spans="1:8" s="72" customFormat="1" ht="18" customHeight="1" hidden="1">
      <c r="A212" s="70"/>
      <c r="B212" s="95" t="s">
        <v>238</v>
      </c>
      <c r="C212" s="95">
        <v>992</v>
      </c>
      <c r="D212" s="96" t="s">
        <v>46</v>
      </c>
      <c r="E212" s="96" t="s">
        <v>57</v>
      </c>
      <c r="F212" s="96" t="s">
        <v>485</v>
      </c>
      <c r="G212" s="96" t="s">
        <v>237</v>
      </c>
      <c r="H212" s="94"/>
    </row>
    <row r="213" spans="1:8" s="72" customFormat="1" ht="37.5" customHeight="1" hidden="1">
      <c r="A213" s="70"/>
      <c r="B213" s="95" t="s">
        <v>159</v>
      </c>
      <c r="C213" s="95">
        <v>992</v>
      </c>
      <c r="D213" s="96" t="s">
        <v>46</v>
      </c>
      <c r="E213" s="96" t="s">
        <v>57</v>
      </c>
      <c r="F213" s="96" t="s">
        <v>507</v>
      </c>
      <c r="G213" s="96"/>
      <c r="H213" s="94">
        <f>H214</f>
        <v>0</v>
      </c>
    </row>
    <row r="214" spans="1:8" s="72" customFormat="1" ht="37.5" customHeight="1" hidden="1">
      <c r="A214" s="70"/>
      <c r="B214" s="95" t="str">
        <f>B210</f>
        <v>Закупка товаров,работ и услуг для государственных и (муниципальных) нужд</v>
      </c>
      <c r="C214" s="95">
        <v>992</v>
      </c>
      <c r="D214" s="96" t="s">
        <v>46</v>
      </c>
      <c r="E214" s="96" t="s">
        <v>57</v>
      </c>
      <c r="F214" s="96" t="s">
        <v>507</v>
      </c>
      <c r="G214" s="96" t="s">
        <v>235</v>
      </c>
      <c r="H214" s="94"/>
    </row>
    <row r="215" spans="1:8" s="72" customFormat="1" ht="37.5" customHeight="1">
      <c r="A215" s="70"/>
      <c r="B215" s="95" t="s">
        <v>159</v>
      </c>
      <c r="C215" s="95">
        <v>992</v>
      </c>
      <c r="D215" s="96" t="s">
        <v>46</v>
      </c>
      <c r="E215" s="96" t="s">
        <v>57</v>
      </c>
      <c r="F215" s="96" t="s">
        <v>509</v>
      </c>
      <c r="G215" s="96"/>
      <c r="H215" s="94">
        <f>H216</f>
        <v>17000</v>
      </c>
    </row>
    <row r="216" spans="1:8" s="72" customFormat="1" ht="18.75">
      <c r="A216" s="70"/>
      <c r="B216" s="95" t="str">
        <f>B219</f>
        <v>Иные бюджетные ассигнования</v>
      </c>
      <c r="C216" s="95">
        <v>992</v>
      </c>
      <c r="D216" s="96" t="s">
        <v>46</v>
      </c>
      <c r="E216" s="96" t="s">
        <v>57</v>
      </c>
      <c r="F216" s="96" t="s">
        <v>509</v>
      </c>
      <c r="G216" s="96" t="s">
        <v>237</v>
      </c>
      <c r="H216" s="94">
        <v>17000</v>
      </c>
    </row>
    <row r="217" spans="1:8" s="72" customFormat="1" ht="44.25" customHeight="1">
      <c r="A217" s="70"/>
      <c r="B217" s="95" t="s">
        <v>106</v>
      </c>
      <c r="C217" s="95">
        <v>992</v>
      </c>
      <c r="D217" s="96" t="s">
        <v>46</v>
      </c>
      <c r="E217" s="96" t="s">
        <v>57</v>
      </c>
      <c r="F217" s="96" t="s">
        <v>486</v>
      </c>
      <c r="G217" s="96"/>
      <c r="H217" s="94">
        <f>H218+H219</f>
        <v>62700</v>
      </c>
    </row>
    <row r="218" spans="1:8" s="72" customFormat="1" ht="60" customHeight="1">
      <c r="A218" s="70"/>
      <c r="B218" s="95" t="str">
        <f>B214</f>
        <v>Закупка товаров,работ и услуг для государственных и (муниципальных) нужд</v>
      </c>
      <c r="C218" s="95">
        <v>992</v>
      </c>
      <c r="D218" s="96" t="s">
        <v>46</v>
      </c>
      <c r="E218" s="96" t="s">
        <v>57</v>
      </c>
      <c r="F218" s="96" t="s">
        <v>486</v>
      </c>
      <c r="G218" s="96" t="s">
        <v>235</v>
      </c>
      <c r="H218" s="94">
        <v>62700</v>
      </c>
    </row>
    <row r="219" spans="1:8" s="72" customFormat="1" ht="30.75" customHeight="1" hidden="1">
      <c r="A219" s="70"/>
      <c r="B219" s="95" t="s">
        <v>238</v>
      </c>
      <c r="C219" s="95">
        <v>992</v>
      </c>
      <c r="D219" s="96" t="s">
        <v>46</v>
      </c>
      <c r="E219" s="96" t="s">
        <v>57</v>
      </c>
      <c r="F219" s="96" t="s">
        <v>486</v>
      </c>
      <c r="G219" s="96" t="s">
        <v>237</v>
      </c>
      <c r="H219" s="94"/>
    </row>
    <row r="220" spans="1:8" s="72" customFormat="1" ht="23.25" customHeight="1" hidden="1">
      <c r="A220" s="70"/>
      <c r="B220" s="95" t="s">
        <v>130</v>
      </c>
      <c r="C220" s="95">
        <v>992</v>
      </c>
      <c r="D220" s="96" t="s">
        <v>46</v>
      </c>
      <c r="E220" s="96" t="s">
        <v>57</v>
      </c>
      <c r="F220" s="96" t="s">
        <v>508</v>
      </c>
      <c r="G220" s="96"/>
      <c r="H220" s="94">
        <f>H221</f>
        <v>0</v>
      </c>
    </row>
    <row r="221" spans="1:8" s="72" customFormat="1" ht="35.25" customHeight="1" hidden="1">
      <c r="A221" s="70"/>
      <c r="B221" s="95" t="str">
        <f>B218</f>
        <v>Закупка товаров,работ и услуг для государственных и (муниципальных) нужд</v>
      </c>
      <c r="C221" s="95">
        <v>992</v>
      </c>
      <c r="D221" s="96" t="s">
        <v>46</v>
      </c>
      <c r="E221" s="96" t="s">
        <v>57</v>
      </c>
      <c r="F221" s="96" t="s">
        <v>508</v>
      </c>
      <c r="G221" s="96" t="s">
        <v>235</v>
      </c>
      <c r="H221" s="94">
        <v>0</v>
      </c>
    </row>
    <row r="222" spans="1:8" s="72" customFormat="1" ht="18" customHeight="1" hidden="1">
      <c r="A222" s="70"/>
      <c r="B222" s="95" t="s">
        <v>130</v>
      </c>
      <c r="C222" s="95">
        <v>992</v>
      </c>
      <c r="D222" s="96" t="s">
        <v>46</v>
      </c>
      <c r="E222" s="96" t="s">
        <v>57</v>
      </c>
      <c r="F222" s="96" t="s">
        <v>131</v>
      </c>
      <c r="G222" s="96"/>
      <c r="H222" s="94">
        <f>H223</f>
        <v>0</v>
      </c>
    </row>
    <row r="223" spans="1:8" s="72" customFormat="1" ht="18" customHeight="1" hidden="1">
      <c r="A223" s="70"/>
      <c r="B223" s="95" t="s">
        <v>221</v>
      </c>
      <c r="C223" s="95">
        <v>992</v>
      </c>
      <c r="D223" s="96" t="s">
        <v>46</v>
      </c>
      <c r="E223" s="96" t="s">
        <v>57</v>
      </c>
      <c r="F223" s="96" t="s">
        <v>105</v>
      </c>
      <c r="G223" s="96" t="s">
        <v>2</v>
      </c>
      <c r="H223" s="94"/>
    </row>
    <row r="224" spans="1:8" s="72" customFormat="1" ht="54" customHeight="1" hidden="1">
      <c r="A224" s="70"/>
      <c r="B224" s="95" t="s">
        <v>106</v>
      </c>
      <c r="C224" s="95">
        <v>992</v>
      </c>
      <c r="D224" s="96" t="s">
        <v>46</v>
      </c>
      <c r="E224" s="96" t="s">
        <v>57</v>
      </c>
      <c r="F224" s="96" t="s">
        <v>107</v>
      </c>
      <c r="G224" s="96"/>
      <c r="H224" s="94">
        <f>H225</f>
        <v>0</v>
      </c>
    </row>
    <row r="225" spans="1:8" s="72" customFormat="1" ht="32.25" customHeight="1" hidden="1">
      <c r="A225" s="70"/>
      <c r="B225" s="95" t="s">
        <v>48</v>
      </c>
      <c r="C225" s="95">
        <v>992</v>
      </c>
      <c r="D225" s="96" t="s">
        <v>46</v>
      </c>
      <c r="E225" s="96" t="s">
        <v>57</v>
      </c>
      <c r="F225" s="96" t="s">
        <v>107</v>
      </c>
      <c r="G225" s="96" t="s">
        <v>49</v>
      </c>
      <c r="H225" s="94">
        <v>0</v>
      </c>
    </row>
    <row r="226" spans="1:8" s="72" customFormat="1" ht="64.5" customHeight="1" hidden="1">
      <c r="A226" s="70"/>
      <c r="B226" s="95" t="s">
        <v>108</v>
      </c>
      <c r="C226" s="95">
        <v>992</v>
      </c>
      <c r="D226" s="96" t="s">
        <v>46</v>
      </c>
      <c r="E226" s="96" t="s">
        <v>57</v>
      </c>
      <c r="F226" s="96" t="s">
        <v>109</v>
      </c>
      <c r="G226" s="96"/>
      <c r="H226" s="94">
        <f>H227</f>
        <v>0</v>
      </c>
    </row>
    <row r="227" spans="1:8" s="72" customFormat="1" ht="18.75" customHeight="1" hidden="1">
      <c r="A227" s="70"/>
      <c r="B227" s="95" t="s">
        <v>48</v>
      </c>
      <c r="C227" s="95">
        <v>992</v>
      </c>
      <c r="D227" s="96" t="s">
        <v>46</v>
      </c>
      <c r="E227" s="96" t="s">
        <v>57</v>
      </c>
      <c r="F227" s="96" t="s">
        <v>109</v>
      </c>
      <c r="G227" s="96" t="s">
        <v>49</v>
      </c>
      <c r="H227" s="94"/>
    </row>
    <row r="228" spans="1:8" s="72" customFormat="1" ht="36" customHeight="1" hidden="1">
      <c r="A228" s="70"/>
      <c r="B228" s="95" t="s">
        <v>236</v>
      </c>
      <c r="C228" s="95">
        <v>992</v>
      </c>
      <c r="D228" s="96" t="s">
        <v>46</v>
      </c>
      <c r="E228" s="96" t="s">
        <v>57</v>
      </c>
      <c r="F228" s="96" t="s">
        <v>388</v>
      </c>
      <c r="G228" s="96" t="s">
        <v>235</v>
      </c>
      <c r="H228" s="94">
        <v>0</v>
      </c>
    </row>
    <row r="229" spans="1:8" s="72" customFormat="1" ht="21" customHeight="1" hidden="1">
      <c r="A229" s="70"/>
      <c r="B229" s="154" t="s">
        <v>68</v>
      </c>
      <c r="C229" s="95">
        <v>992</v>
      </c>
      <c r="D229" s="96" t="s">
        <v>46</v>
      </c>
      <c r="E229" s="96" t="s">
        <v>57</v>
      </c>
      <c r="F229" s="96" t="s">
        <v>283</v>
      </c>
      <c r="G229" s="96" t="s">
        <v>262</v>
      </c>
      <c r="H229" s="94">
        <v>0</v>
      </c>
    </row>
    <row r="230" spans="1:8" s="72" customFormat="1" ht="77.25" customHeight="1" hidden="1">
      <c r="A230" s="70"/>
      <c r="B230" s="95" t="s">
        <v>169</v>
      </c>
      <c r="C230" s="95">
        <v>992</v>
      </c>
      <c r="D230" s="96" t="s">
        <v>46</v>
      </c>
      <c r="E230" s="96" t="s">
        <v>57</v>
      </c>
      <c r="F230" s="96" t="s">
        <v>367</v>
      </c>
      <c r="G230" s="96"/>
      <c r="H230" s="94">
        <f>H231</f>
        <v>0</v>
      </c>
    </row>
    <row r="231" spans="1:8" s="72" customFormat="1" ht="36" customHeight="1" hidden="1">
      <c r="A231" s="70"/>
      <c r="B231" s="95" t="s">
        <v>236</v>
      </c>
      <c r="C231" s="95">
        <v>992</v>
      </c>
      <c r="D231" s="96" t="s">
        <v>46</v>
      </c>
      <c r="E231" s="96" t="s">
        <v>57</v>
      </c>
      <c r="F231" s="96" t="s">
        <v>367</v>
      </c>
      <c r="G231" s="96" t="s">
        <v>235</v>
      </c>
      <c r="H231" s="94">
        <v>0</v>
      </c>
    </row>
    <row r="232" spans="1:8" s="72" customFormat="1" ht="54.75" customHeight="1" hidden="1">
      <c r="A232" s="70"/>
      <c r="B232" s="141" t="s">
        <v>176</v>
      </c>
      <c r="C232" s="95">
        <v>992</v>
      </c>
      <c r="D232" s="96" t="s">
        <v>46</v>
      </c>
      <c r="E232" s="96" t="s">
        <v>57</v>
      </c>
      <c r="F232" s="96" t="s">
        <v>111</v>
      </c>
      <c r="G232" s="96" t="s">
        <v>175</v>
      </c>
      <c r="H232" s="94">
        <v>0</v>
      </c>
    </row>
    <row r="233" spans="1:8" s="72" customFormat="1" ht="77.25" customHeight="1" hidden="1">
      <c r="A233" s="70"/>
      <c r="B233" s="95" t="s">
        <v>169</v>
      </c>
      <c r="C233" s="95">
        <v>992</v>
      </c>
      <c r="D233" s="96" t="s">
        <v>46</v>
      </c>
      <c r="E233" s="96" t="s">
        <v>57</v>
      </c>
      <c r="F233" s="96" t="s">
        <v>170</v>
      </c>
      <c r="G233" s="96"/>
      <c r="H233" s="94">
        <f>H234</f>
        <v>0</v>
      </c>
    </row>
    <row r="234" spans="1:8" s="72" customFormat="1" ht="77.25" customHeight="1" hidden="1">
      <c r="A234" s="70"/>
      <c r="B234" s="95" t="s">
        <v>169</v>
      </c>
      <c r="C234" s="95">
        <v>992</v>
      </c>
      <c r="D234" s="96" t="s">
        <v>46</v>
      </c>
      <c r="E234" s="96" t="s">
        <v>57</v>
      </c>
      <c r="F234" s="96" t="s">
        <v>168</v>
      </c>
      <c r="G234" s="96"/>
      <c r="H234" s="94">
        <f>H235</f>
        <v>0</v>
      </c>
    </row>
    <row r="235" spans="1:8" s="72" customFormat="1" ht="18" customHeight="1" hidden="1">
      <c r="A235" s="70"/>
      <c r="B235" s="95" t="s">
        <v>48</v>
      </c>
      <c r="C235" s="95">
        <v>992</v>
      </c>
      <c r="D235" s="96" t="s">
        <v>46</v>
      </c>
      <c r="E235" s="96" t="s">
        <v>57</v>
      </c>
      <c r="F235" s="96" t="s">
        <v>168</v>
      </c>
      <c r="G235" s="96" t="s">
        <v>49</v>
      </c>
      <c r="H235" s="94">
        <v>0</v>
      </c>
    </row>
    <row r="236" spans="1:8" s="72" customFormat="1" ht="56.25" customHeight="1" hidden="1">
      <c r="A236" s="70"/>
      <c r="B236" s="95" t="s">
        <v>251</v>
      </c>
      <c r="C236" s="95">
        <v>992</v>
      </c>
      <c r="D236" s="96" t="s">
        <v>46</v>
      </c>
      <c r="E236" s="96" t="s">
        <v>57</v>
      </c>
      <c r="F236" s="96" t="s">
        <v>513</v>
      </c>
      <c r="G236" s="96"/>
      <c r="H236" s="94">
        <f>H237</f>
        <v>0</v>
      </c>
    </row>
    <row r="237" spans="1:8" s="72" customFormat="1" ht="57" customHeight="1" hidden="1">
      <c r="A237" s="70"/>
      <c r="B237" s="95" t="s">
        <v>559</v>
      </c>
      <c r="C237" s="95">
        <v>992</v>
      </c>
      <c r="D237" s="96" t="s">
        <v>46</v>
      </c>
      <c r="E237" s="96" t="s">
        <v>57</v>
      </c>
      <c r="F237" s="96" t="s">
        <v>560</v>
      </c>
      <c r="G237" s="96"/>
      <c r="H237" s="94">
        <f>H238</f>
        <v>0</v>
      </c>
    </row>
    <row r="238" spans="1:8" s="72" customFormat="1" ht="36" customHeight="1" hidden="1">
      <c r="A238" s="70"/>
      <c r="B238" s="95" t="str">
        <f>B221</f>
        <v>Закупка товаров,работ и услуг для государственных и (муниципальных) нужд</v>
      </c>
      <c r="C238" s="95">
        <v>992</v>
      </c>
      <c r="D238" s="96" t="s">
        <v>46</v>
      </c>
      <c r="E238" s="96" t="s">
        <v>57</v>
      </c>
      <c r="F238" s="96" t="s">
        <v>560</v>
      </c>
      <c r="G238" s="96" t="s">
        <v>235</v>
      </c>
      <c r="H238" s="94"/>
    </row>
    <row r="239" spans="1:8" s="72" customFormat="1" ht="36" customHeight="1" hidden="1">
      <c r="A239" s="70"/>
      <c r="B239" s="95" t="s">
        <v>251</v>
      </c>
      <c r="C239" s="95">
        <v>992</v>
      </c>
      <c r="D239" s="96" t="s">
        <v>46</v>
      </c>
      <c r="E239" s="96" t="s">
        <v>57</v>
      </c>
      <c r="F239" s="96" t="s">
        <v>513</v>
      </c>
      <c r="G239" s="96"/>
      <c r="H239" s="94">
        <f>H240</f>
        <v>0</v>
      </c>
    </row>
    <row r="240" spans="1:8" s="72" customFormat="1" ht="75" hidden="1">
      <c r="A240" s="70"/>
      <c r="B240" s="95" t="s">
        <v>169</v>
      </c>
      <c r="C240" s="95">
        <v>992</v>
      </c>
      <c r="D240" s="96" t="s">
        <v>46</v>
      </c>
      <c r="E240" s="96" t="s">
        <v>57</v>
      </c>
      <c r="F240" s="96" t="s">
        <v>748</v>
      </c>
      <c r="G240" s="96"/>
      <c r="H240" s="94">
        <f>H241</f>
        <v>0</v>
      </c>
    </row>
    <row r="241" spans="1:8" s="72" customFormat="1" ht="36" customHeight="1" hidden="1">
      <c r="A241" s="70"/>
      <c r="B241" s="95" t="str">
        <f>B221</f>
        <v>Закупка товаров,работ и услуг для государственных и (муниципальных) нужд</v>
      </c>
      <c r="C241" s="95">
        <v>992</v>
      </c>
      <c r="D241" s="96" t="s">
        <v>46</v>
      </c>
      <c r="E241" s="96" t="s">
        <v>57</v>
      </c>
      <c r="F241" s="96" t="s">
        <v>748</v>
      </c>
      <c r="G241" s="96" t="s">
        <v>235</v>
      </c>
      <c r="H241" s="94">
        <v>0</v>
      </c>
    </row>
    <row r="242" spans="1:8" s="72" customFormat="1" ht="36" customHeight="1" hidden="1">
      <c r="A242" s="70"/>
      <c r="B242" s="95" t="s">
        <v>251</v>
      </c>
      <c r="C242" s="95">
        <v>992</v>
      </c>
      <c r="D242" s="96" t="s">
        <v>46</v>
      </c>
      <c r="E242" s="96" t="s">
        <v>57</v>
      </c>
      <c r="F242" s="96" t="s">
        <v>513</v>
      </c>
      <c r="G242" s="96"/>
      <c r="H242" s="94">
        <f>H243+H245</f>
        <v>0</v>
      </c>
    </row>
    <row r="243" spans="1:8" s="72" customFormat="1" ht="27.75" customHeight="1" hidden="1">
      <c r="A243" s="70"/>
      <c r="B243" s="95" t="s">
        <v>805</v>
      </c>
      <c r="C243" s="95">
        <v>992</v>
      </c>
      <c r="D243" s="96" t="s">
        <v>46</v>
      </c>
      <c r="E243" s="96" t="s">
        <v>57</v>
      </c>
      <c r="F243" s="96" t="s">
        <v>803</v>
      </c>
      <c r="G243" s="96"/>
      <c r="H243" s="94">
        <f>H244</f>
        <v>0</v>
      </c>
    </row>
    <row r="244" spans="1:8" s="72" customFormat="1" ht="54" customHeight="1" hidden="1">
      <c r="A244" s="70"/>
      <c r="B244" s="95" t="str">
        <f>B221</f>
        <v>Закупка товаров,работ и услуг для государственных и (муниципальных) нужд</v>
      </c>
      <c r="C244" s="95">
        <v>992</v>
      </c>
      <c r="D244" s="96" t="s">
        <v>46</v>
      </c>
      <c r="E244" s="96" t="s">
        <v>57</v>
      </c>
      <c r="F244" s="96" t="s">
        <v>804</v>
      </c>
      <c r="G244" s="96" t="s">
        <v>235</v>
      </c>
      <c r="H244" s="94">
        <v>0</v>
      </c>
    </row>
    <row r="245" spans="1:8" s="72" customFormat="1" ht="56.25" hidden="1">
      <c r="A245" s="70"/>
      <c r="B245" s="95" t="s">
        <v>820</v>
      </c>
      <c r="C245" s="95">
        <v>992</v>
      </c>
      <c r="D245" s="96" t="s">
        <v>46</v>
      </c>
      <c r="E245" s="96" t="s">
        <v>57</v>
      </c>
      <c r="F245" s="96" t="s">
        <v>819</v>
      </c>
      <c r="G245" s="96"/>
      <c r="H245" s="94"/>
    </row>
    <row r="246" spans="1:8" s="72" customFormat="1" ht="56.25" hidden="1">
      <c r="A246" s="70"/>
      <c r="B246" s="95" t="str">
        <f>B221</f>
        <v>Закупка товаров,работ и услуг для государственных и (муниципальных) нужд</v>
      </c>
      <c r="C246" s="95">
        <v>992</v>
      </c>
      <c r="D246" s="96" t="s">
        <v>46</v>
      </c>
      <c r="E246" s="96" t="s">
        <v>57</v>
      </c>
      <c r="F246" s="96" t="s">
        <v>819</v>
      </c>
      <c r="G246" s="96" t="s">
        <v>235</v>
      </c>
      <c r="H246" s="94"/>
    </row>
    <row r="247" spans="1:8" s="72" customFormat="1" ht="23.25" customHeight="1">
      <c r="A247" s="70"/>
      <c r="B247" s="119" t="s">
        <v>71</v>
      </c>
      <c r="C247" s="119">
        <v>992</v>
      </c>
      <c r="D247" s="150" t="s">
        <v>47</v>
      </c>
      <c r="E247" s="150" t="s">
        <v>3</v>
      </c>
      <c r="F247" s="150"/>
      <c r="G247" s="150"/>
      <c r="H247" s="114">
        <f>H248</f>
        <v>30000</v>
      </c>
    </row>
    <row r="248" spans="1:8" s="72" customFormat="1" ht="24" customHeight="1">
      <c r="A248" s="151"/>
      <c r="B248" s="95" t="s">
        <v>568</v>
      </c>
      <c r="C248" s="95">
        <v>992</v>
      </c>
      <c r="D248" s="96" t="s">
        <v>47</v>
      </c>
      <c r="E248" s="96" t="s">
        <v>47</v>
      </c>
      <c r="F248" s="96"/>
      <c r="G248" s="96"/>
      <c r="H248" s="94">
        <f>H249</f>
        <v>30000</v>
      </c>
    </row>
    <row r="249" spans="1:8" s="72" customFormat="1" ht="56.25" customHeight="1">
      <c r="A249" s="151"/>
      <c r="B249" s="95" t="s">
        <v>793</v>
      </c>
      <c r="C249" s="95">
        <v>992</v>
      </c>
      <c r="D249" s="96" t="s">
        <v>47</v>
      </c>
      <c r="E249" s="96" t="s">
        <v>47</v>
      </c>
      <c r="F249" s="96" t="s">
        <v>487</v>
      </c>
      <c r="G249" s="96"/>
      <c r="H249" s="94">
        <f>H250</f>
        <v>30000</v>
      </c>
    </row>
    <row r="250" spans="1:8" s="72" customFormat="1" ht="38.25" customHeight="1">
      <c r="A250" s="70"/>
      <c r="B250" s="95" t="s">
        <v>394</v>
      </c>
      <c r="C250" s="95">
        <v>992</v>
      </c>
      <c r="D250" s="96" t="s">
        <v>47</v>
      </c>
      <c r="E250" s="96" t="s">
        <v>47</v>
      </c>
      <c r="F250" s="96" t="s">
        <v>488</v>
      </c>
      <c r="G250" s="96"/>
      <c r="H250" s="94">
        <f>H252</f>
        <v>30000</v>
      </c>
    </row>
    <row r="251" spans="1:8" s="72" customFormat="1" ht="38.25" customHeight="1" hidden="1">
      <c r="A251" s="70"/>
      <c r="B251" s="95" t="s">
        <v>394</v>
      </c>
      <c r="C251" s="95">
        <v>992</v>
      </c>
      <c r="D251" s="96" t="s">
        <v>47</v>
      </c>
      <c r="E251" s="96" t="s">
        <v>47</v>
      </c>
      <c r="F251" s="96" t="s">
        <v>775</v>
      </c>
      <c r="G251" s="96"/>
      <c r="H251" s="94"/>
    </row>
    <row r="252" spans="1:8" s="72" customFormat="1" ht="39.75" customHeight="1">
      <c r="A252" s="70"/>
      <c r="B252" s="95" t="s">
        <v>112</v>
      </c>
      <c r="C252" s="95">
        <v>992</v>
      </c>
      <c r="D252" s="96" t="s">
        <v>47</v>
      </c>
      <c r="E252" s="96" t="s">
        <v>47</v>
      </c>
      <c r="F252" s="96" t="s">
        <v>794</v>
      </c>
      <c r="G252" s="96"/>
      <c r="H252" s="94">
        <f>H253</f>
        <v>30000</v>
      </c>
    </row>
    <row r="253" spans="1:8" s="72" customFormat="1" ht="59.25" customHeight="1">
      <c r="A253" s="70"/>
      <c r="B253" s="95" t="str">
        <f>B221</f>
        <v>Закупка товаров,работ и услуг для государственных и (муниципальных) нужд</v>
      </c>
      <c r="C253" s="95">
        <v>992</v>
      </c>
      <c r="D253" s="96" t="s">
        <v>47</v>
      </c>
      <c r="E253" s="96" t="s">
        <v>47</v>
      </c>
      <c r="F253" s="96" t="s">
        <v>794</v>
      </c>
      <c r="G253" s="96" t="s">
        <v>235</v>
      </c>
      <c r="H253" s="94">
        <v>30000</v>
      </c>
    </row>
    <row r="254" spans="1:8" s="72" customFormat="1" ht="18" customHeight="1" hidden="1">
      <c r="A254" s="70"/>
      <c r="B254" s="95" t="s">
        <v>132</v>
      </c>
      <c r="C254" s="95">
        <v>992</v>
      </c>
      <c r="D254" s="96" t="s">
        <v>47</v>
      </c>
      <c r="E254" s="96" t="s">
        <v>47</v>
      </c>
      <c r="F254" s="96" t="s">
        <v>446</v>
      </c>
      <c r="G254" s="96"/>
      <c r="H254" s="94">
        <f>H255</f>
        <v>0</v>
      </c>
    </row>
    <row r="255" spans="1:8" s="72" customFormat="1" ht="54" customHeight="1" hidden="1">
      <c r="A255" s="70"/>
      <c r="B255" s="95" t="s">
        <v>510</v>
      </c>
      <c r="C255" s="95">
        <v>992</v>
      </c>
      <c r="D255" s="96" t="s">
        <v>47</v>
      </c>
      <c r="E255" s="96" t="s">
        <v>47</v>
      </c>
      <c r="F255" s="96" t="s">
        <v>530</v>
      </c>
      <c r="G255" s="96"/>
      <c r="H255" s="94">
        <f>H256</f>
        <v>0</v>
      </c>
    </row>
    <row r="256" spans="1:8" s="72" customFormat="1" ht="18" customHeight="1" hidden="1">
      <c r="A256" s="70"/>
      <c r="B256" s="95" t="s">
        <v>238</v>
      </c>
      <c r="C256" s="95">
        <v>992</v>
      </c>
      <c r="D256" s="96" t="s">
        <v>47</v>
      </c>
      <c r="E256" s="96" t="s">
        <v>47</v>
      </c>
      <c r="F256" s="96" t="s">
        <v>530</v>
      </c>
      <c r="G256" s="96" t="s">
        <v>237</v>
      </c>
      <c r="H256" s="94">
        <v>0</v>
      </c>
    </row>
    <row r="257" spans="1:8" s="72" customFormat="1" ht="26.25" customHeight="1">
      <c r="A257" s="117"/>
      <c r="B257" s="119" t="s">
        <v>113</v>
      </c>
      <c r="C257" s="119">
        <v>992</v>
      </c>
      <c r="D257" s="150" t="s">
        <v>72</v>
      </c>
      <c r="E257" s="150" t="s">
        <v>3</v>
      </c>
      <c r="F257" s="150"/>
      <c r="G257" s="150"/>
      <c r="H257" s="114">
        <f>H258</f>
        <v>7900200</v>
      </c>
    </row>
    <row r="258" spans="1:8" s="72" customFormat="1" ht="25.5" customHeight="1">
      <c r="A258" s="120"/>
      <c r="B258" s="95" t="s">
        <v>73</v>
      </c>
      <c r="C258" s="95">
        <v>992</v>
      </c>
      <c r="D258" s="96" t="s">
        <v>72</v>
      </c>
      <c r="E258" s="96" t="s">
        <v>42</v>
      </c>
      <c r="F258" s="96"/>
      <c r="G258" s="95"/>
      <c r="H258" s="94">
        <f>H259</f>
        <v>7900200</v>
      </c>
    </row>
    <row r="259" spans="1:8" s="72" customFormat="1" ht="87.75" customHeight="1">
      <c r="A259" s="120"/>
      <c r="B259" s="95" t="s">
        <v>795</v>
      </c>
      <c r="C259" s="95">
        <v>992</v>
      </c>
      <c r="D259" s="96" t="s">
        <v>72</v>
      </c>
      <c r="E259" s="96" t="s">
        <v>42</v>
      </c>
      <c r="F259" s="96" t="s">
        <v>489</v>
      </c>
      <c r="G259" s="96"/>
      <c r="H259" s="94">
        <f>H262+H273</f>
        <v>7900200</v>
      </c>
    </row>
    <row r="260" spans="1:8" s="72" customFormat="1" ht="70.5" customHeight="1" hidden="1">
      <c r="A260" s="70"/>
      <c r="B260" s="141" t="s">
        <v>183</v>
      </c>
      <c r="C260" s="95">
        <v>992</v>
      </c>
      <c r="D260" s="96" t="s">
        <v>72</v>
      </c>
      <c r="E260" s="96" t="s">
        <v>42</v>
      </c>
      <c r="F260" s="96" t="s">
        <v>184</v>
      </c>
      <c r="G260" s="96"/>
      <c r="H260" s="94">
        <f>H261</f>
        <v>0</v>
      </c>
    </row>
    <row r="261" spans="1:8" s="72" customFormat="1" ht="42" customHeight="1" hidden="1">
      <c r="A261" s="70"/>
      <c r="B261" s="95" t="s">
        <v>142</v>
      </c>
      <c r="C261" s="95">
        <v>992</v>
      </c>
      <c r="D261" s="96" t="s">
        <v>72</v>
      </c>
      <c r="E261" s="96" t="s">
        <v>42</v>
      </c>
      <c r="F261" s="96" t="s">
        <v>184</v>
      </c>
      <c r="G261" s="96" t="s">
        <v>141</v>
      </c>
      <c r="H261" s="94">
        <v>0</v>
      </c>
    </row>
    <row r="262" spans="1:8" s="72" customFormat="1" ht="20.25" customHeight="1">
      <c r="A262" s="70"/>
      <c r="B262" s="95" t="s">
        <v>292</v>
      </c>
      <c r="C262" s="95">
        <v>992</v>
      </c>
      <c r="D262" s="96" t="s">
        <v>72</v>
      </c>
      <c r="E262" s="96" t="s">
        <v>42</v>
      </c>
      <c r="F262" s="96" t="s">
        <v>503</v>
      </c>
      <c r="G262" s="96"/>
      <c r="H262" s="94">
        <f>H264+H270+H271</f>
        <v>6860200</v>
      </c>
    </row>
    <row r="263" spans="1:8" s="72" customFormat="1" ht="64.5" customHeight="1">
      <c r="A263" s="70"/>
      <c r="B263" s="95" t="s">
        <v>295</v>
      </c>
      <c r="C263" s="95">
        <v>992</v>
      </c>
      <c r="D263" s="96" t="s">
        <v>72</v>
      </c>
      <c r="E263" s="96" t="s">
        <v>42</v>
      </c>
      <c r="F263" s="96" t="s">
        <v>490</v>
      </c>
      <c r="G263" s="96"/>
      <c r="H263" s="94">
        <f>H264</f>
        <v>6860200</v>
      </c>
    </row>
    <row r="264" spans="1:8" s="72" customFormat="1" ht="54" customHeight="1">
      <c r="A264" s="70"/>
      <c r="B264" s="95" t="s">
        <v>554</v>
      </c>
      <c r="C264" s="95">
        <v>992</v>
      </c>
      <c r="D264" s="96" t="s">
        <v>72</v>
      </c>
      <c r="E264" s="96" t="s">
        <v>42</v>
      </c>
      <c r="F264" s="96" t="s">
        <v>490</v>
      </c>
      <c r="G264" s="96" t="s">
        <v>293</v>
      </c>
      <c r="H264" s="94">
        <v>6860200</v>
      </c>
    </row>
    <row r="265" spans="1:8" s="72" customFormat="1" ht="0.75" customHeight="1">
      <c r="A265" s="70"/>
      <c r="B265" s="205" t="s">
        <v>602</v>
      </c>
      <c r="C265" s="95">
        <v>992</v>
      </c>
      <c r="D265" s="96" t="s">
        <v>72</v>
      </c>
      <c r="E265" s="96" t="s">
        <v>42</v>
      </c>
      <c r="F265" s="96" t="s">
        <v>603</v>
      </c>
      <c r="G265" s="96"/>
      <c r="H265" s="94">
        <f>H266</f>
        <v>0</v>
      </c>
    </row>
    <row r="266" spans="1:8" s="72" customFormat="1" ht="55.5" customHeight="1" hidden="1">
      <c r="A266" s="70"/>
      <c r="B266" s="205" t="s">
        <v>604</v>
      </c>
      <c r="C266" s="95">
        <v>992</v>
      </c>
      <c r="D266" s="96" t="s">
        <v>72</v>
      </c>
      <c r="E266" s="96" t="s">
        <v>42</v>
      </c>
      <c r="F266" s="96" t="s">
        <v>603</v>
      </c>
      <c r="G266" s="96" t="s">
        <v>293</v>
      </c>
      <c r="H266" s="94">
        <v>0</v>
      </c>
    </row>
    <row r="267" spans="1:8" s="72" customFormat="1" ht="129.75" customHeight="1" hidden="1">
      <c r="A267" s="70"/>
      <c r="B267" s="297" t="s">
        <v>581</v>
      </c>
      <c r="C267" s="95">
        <v>992</v>
      </c>
      <c r="D267" s="96" t="s">
        <v>72</v>
      </c>
      <c r="E267" s="96" t="s">
        <v>42</v>
      </c>
      <c r="F267" s="96" t="s">
        <v>582</v>
      </c>
      <c r="G267" s="96"/>
      <c r="H267" s="94">
        <v>0</v>
      </c>
    </row>
    <row r="268" spans="1:8" s="72" customFormat="1" ht="0.75" customHeight="1" hidden="1">
      <c r="A268" s="70"/>
      <c r="B268" s="95" t="s">
        <v>296</v>
      </c>
      <c r="C268" s="95">
        <v>992</v>
      </c>
      <c r="D268" s="96" t="s">
        <v>72</v>
      </c>
      <c r="E268" s="96" t="s">
        <v>42</v>
      </c>
      <c r="F268" s="96" t="s">
        <v>582</v>
      </c>
      <c r="G268" s="96" t="s">
        <v>293</v>
      </c>
      <c r="H268" s="94">
        <v>0</v>
      </c>
    </row>
    <row r="269" spans="1:8" s="72" customFormat="1" ht="75.75" customHeight="1" hidden="1">
      <c r="A269" s="70"/>
      <c r="B269" s="95" t="s">
        <v>747</v>
      </c>
      <c r="C269" s="95">
        <v>992</v>
      </c>
      <c r="D269" s="96" t="s">
        <v>72</v>
      </c>
      <c r="E269" s="96" t="s">
        <v>42</v>
      </c>
      <c r="F269" s="96" t="s">
        <v>746</v>
      </c>
      <c r="G269" s="96"/>
      <c r="H269" s="94">
        <f>H270</f>
        <v>0</v>
      </c>
    </row>
    <row r="270" spans="1:8" s="72" customFormat="1" ht="60" customHeight="1" hidden="1">
      <c r="A270" s="70"/>
      <c r="B270" s="95" t="s">
        <v>554</v>
      </c>
      <c r="C270" s="95">
        <v>992</v>
      </c>
      <c r="D270" s="96" t="s">
        <v>72</v>
      </c>
      <c r="E270" s="96" t="s">
        <v>42</v>
      </c>
      <c r="F270" s="96" t="s">
        <v>746</v>
      </c>
      <c r="G270" s="96" t="s">
        <v>293</v>
      </c>
      <c r="H270" s="94"/>
    </row>
    <row r="271" spans="1:8" s="72" customFormat="1" ht="60" customHeight="1" hidden="1">
      <c r="A271" s="70"/>
      <c r="B271" s="95" t="s">
        <v>753</v>
      </c>
      <c r="C271" s="95">
        <v>992</v>
      </c>
      <c r="D271" s="96" t="s">
        <v>72</v>
      </c>
      <c r="E271" s="96" t="s">
        <v>42</v>
      </c>
      <c r="F271" s="96" t="s">
        <v>758</v>
      </c>
      <c r="G271" s="96"/>
      <c r="H271" s="94">
        <f>H272</f>
        <v>0</v>
      </c>
    </row>
    <row r="272" spans="1:8" s="72" customFormat="1" ht="60" customHeight="1" hidden="1">
      <c r="A272" s="70"/>
      <c r="B272" s="95" t="s">
        <v>554</v>
      </c>
      <c r="C272" s="95">
        <v>992</v>
      </c>
      <c r="D272" s="96" t="s">
        <v>72</v>
      </c>
      <c r="E272" s="96" t="s">
        <v>42</v>
      </c>
      <c r="F272" s="96" t="s">
        <v>758</v>
      </c>
      <c r="G272" s="96" t="s">
        <v>293</v>
      </c>
      <c r="H272" s="94">
        <v>0</v>
      </c>
    </row>
    <row r="273" spans="1:8" s="72" customFormat="1" ht="20.25" customHeight="1">
      <c r="A273" s="120"/>
      <c r="B273" s="95" t="s">
        <v>300</v>
      </c>
      <c r="C273" s="95">
        <v>992</v>
      </c>
      <c r="D273" s="96" t="s">
        <v>72</v>
      </c>
      <c r="E273" s="96" t="s">
        <v>42</v>
      </c>
      <c r="F273" s="96" t="s">
        <v>491</v>
      </c>
      <c r="G273" s="96"/>
      <c r="H273" s="94">
        <f>H275</f>
        <v>1040000</v>
      </c>
    </row>
    <row r="274" spans="1:8" s="72" customFormat="1" ht="62.25" customHeight="1">
      <c r="A274" s="120"/>
      <c r="B274" s="95" t="s">
        <v>295</v>
      </c>
      <c r="C274" s="95">
        <v>992</v>
      </c>
      <c r="D274" s="96" t="s">
        <v>72</v>
      </c>
      <c r="E274" s="96" t="s">
        <v>42</v>
      </c>
      <c r="F274" s="96" t="s">
        <v>492</v>
      </c>
      <c r="G274" s="96"/>
      <c r="H274" s="94">
        <f>H275</f>
        <v>1040000</v>
      </c>
    </row>
    <row r="275" spans="1:8" s="72" customFormat="1" ht="57.75" customHeight="1">
      <c r="A275" s="120"/>
      <c r="B275" s="95" t="s">
        <v>554</v>
      </c>
      <c r="C275" s="95">
        <v>992</v>
      </c>
      <c r="D275" s="96" t="s">
        <v>72</v>
      </c>
      <c r="E275" s="96" t="s">
        <v>42</v>
      </c>
      <c r="F275" s="96" t="s">
        <v>492</v>
      </c>
      <c r="G275" s="96" t="s">
        <v>293</v>
      </c>
      <c r="H275" s="94">
        <v>1040000</v>
      </c>
    </row>
    <row r="276" spans="1:8" s="72" customFormat="1" ht="128.25" customHeight="1" hidden="1">
      <c r="A276" s="70"/>
      <c r="B276" s="298" t="str">
        <f>B267</f>
        <v>Осуществление отдельных государственных полномочий  по предоставлению мер социальной поддержки  в виде компенсации расходов на оплату жилых помещений, отопления и освещения работникам  муниципальных учреждений, проживающим и работающим в сельской местности</v>
      </c>
      <c r="C276" s="95">
        <v>992</v>
      </c>
      <c r="D276" s="96" t="s">
        <v>72</v>
      </c>
      <c r="E276" s="96" t="s">
        <v>42</v>
      </c>
      <c r="F276" s="96" t="s">
        <v>583</v>
      </c>
      <c r="G276" s="96"/>
      <c r="H276" s="94">
        <f>H277</f>
        <v>0</v>
      </c>
    </row>
    <row r="277" spans="1:8" s="72" customFormat="1" ht="4.5" customHeight="1" hidden="1">
      <c r="A277" s="70"/>
      <c r="B277" s="95" t="str">
        <f>B268</f>
        <v>Предоставление субсидий муниципальным бюджетным, автономным учреждениям и иным некоммерческим организациям</v>
      </c>
      <c r="C277" s="95">
        <v>992</v>
      </c>
      <c r="D277" s="96" t="s">
        <v>72</v>
      </c>
      <c r="E277" s="96" t="s">
        <v>42</v>
      </c>
      <c r="F277" s="96" t="s">
        <v>583</v>
      </c>
      <c r="G277" s="96" t="s">
        <v>293</v>
      </c>
      <c r="H277" s="94">
        <v>0</v>
      </c>
    </row>
    <row r="278" spans="1:8" s="72" customFormat="1" ht="36.75" customHeight="1" hidden="1">
      <c r="A278" s="70"/>
      <c r="B278" s="299" t="s">
        <v>355</v>
      </c>
      <c r="C278" s="95">
        <v>992</v>
      </c>
      <c r="D278" s="150" t="s">
        <v>72</v>
      </c>
      <c r="E278" s="150" t="s">
        <v>45</v>
      </c>
      <c r="F278" s="150"/>
      <c r="G278" s="150"/>
      <c r="H278" s="114">
        <f>H279</f>
        <v>0</v>
      </c>
    </row>
    <row r="279" spans="1:8" s="72" customFormat="1" ht="74.25" customHeight="1" hidden="1">
      <c r="A279" s="70"/>
      <c r="B279" s="95" t="s">
        <v>390</v>
      </c>
      <c r="C279" s="95">
        <v>992</v>
      </c>
      <c r="D279" s="96" t="s">
        <v>72</v>
      </c>
      <c r="E279" s="96" t="s">
        <v>45</v>
      </c>
      <c r="F279" s="96" t="s">
        <v>489</v>
      </c>
      <c r="G279" s="96"/>
      <c r="H279" s="94">
        <f>H281</f>
        <v>0</v>
      </c>
    </row>
    <row r="280" spans="1:8" s="72" customFormat="1" ht="33" customHeight="1" hidden="1">
      <c r="A280" s="70"/>
      <c r="B280" s="95" t="s">
        <v>538</v>
      </c>
      <c r="C280" s="95">
        <v>992</v>
      </c>
      <c r="D280" s="96" t="s">
        <v>72</v>
      </c>
      <c r="E280" s="96" t="s">
        <v>45</v>
      </c>
      <c r="F280" s="96" t="s">
        <v>518</v>
      </c>
      <c r="G280" s="96"/>
      <c r="H280" s="94"/>
    </row>
    <row r="281" spans="1:8" s="72" customFormat="1" ht="36.75" customHeight="1" hidden="1">
      <c r="A281" s="70"/>
      <c r="B281" s="95" t="s">
        <v>538</v>
      </c>
      <c r="C281" s="95">
        <v>992</v>
      </c>
      <c r="D281" s="96" t="s">
        <v>72</v>
      </c>
      <c r="E281" s="96" t="s">
        <v>45</v>
      </c>
      <c r="F281" s="96" t="s">
        <v>533</v>
      </c>
      <c r="G281" s="96"/>
      <c r="H281" s="94">
        <f>H282</f>
        <v>0</v>
      </c>
    </row>
    <row r="282" spans="1:8" s="72" customFormat="1" ht="51" customHeight="1" hidden="1">
      <c r="A282" s="70"/>
      <c r="B282" s="95" t="s">
        <v>554</v>
      </c>
      <c r="C282" s="95">
        <v>992</v>
      </c>
      <c r="D282" s="96" t="s">
        <v>72</v>
      </c>
      <c r="E282" s="96" t="s">
        <v>45</v>
      </c>
      <c r="F282" s="96" t="s">
        <v>533</v>
      </c>
      <c r="G282" s="96" t="s">
        <v>293</v>
      </c>
      <c r="H282" s="94"/>
    </row>
    <row r="283" spans="1:8" s="285" customFormat="1" ht="18.75">
      <c r="A283" s="70"/>
      <c r="B283" s="119" t="s">
        <v>448</v>
      </c>
      <c r="C283" s="119">
        <v>992</v>
      </c>
      <c r="D283" s="150" t="s">
        <v>60</v>
      </c>
      <c r="E283" s="150" t="s">
        <v>3</v>
      </c>
      <c r="F283" s="150"/>
      <c r="G283" s="150"/>
      <c r="H283" s="114">
        <f>H284</f>
        <v>50000</v>
      </c>
    </row>
    <row r="284" spans="1:8" s="72" customFormat="1" ht="18.75">
      <c r="A284" s="70"/>
      <c r="B284" s="95" t="s">
        <v>450</v>
      </c>
      <c r="C284" s="95">
        <v>992</v>
      </c>
      <c r="D284" s="96" t="s">
        <v>60</v>
      </c>
      <c r="E284" s="96" t="s">
        <v>57</v>
      </c>
      <c r="F284" s="96"/>
      <c r="G284" s="96"/>
      <c r="H284" s="94">
        <f>H287+H290</f>
        <v>50000</v>
      </c>
    </row>
    <row r="285" spans="1:8" s="72" customFormat="1" ht="54.75" customHeight="1">
      <c r="A285" s="70"/>
      <c r="B285" s="95" t="s">
        <v>837</v>
      </c>
      <c r="C285" s="95">
        <v>992</v>
      </c>
      <c r="D285" s="96" t="s">
        <v>60</v>
      </c>
      <c r="E285" s="96" t="s">
        <v>57</v>
      </c>
      <c r="F285" s="96" t="s">
        <v>494</v>
      </c>
      <c r="G285" s="96"/>
      <c r="H285" s="94">
        <f>H287</f>
        <v>50000</v>
      </c>
    </row>
    <row r="286" spans="1:8" s="72" customFormat="1" ht="57" customHeight="1" hidden="1">
      <c r="A286" s="70"/>
      <c r="B286" s="95" t="s">
        <v>537</v>
      </c>
      <c r="C286" s="95">
        <v>992</v>
      </c>
      <c r="D286" s="96" t="s">
        <v>60</v>
      </c>
      <c r="E286" s="96" t="s">
        <v>57</v>
      </c>
      <c r="F286" s="96"/>
      <c r="G286" s="96"/>
      <c r="H286" s="94"/>
    </row>
    <row r="287" spans="1:8" s="72" customFormat="1" ht="78" customHeight="1">
      <c r="A287" s="300"/>
      <c r="B287" s="95" t="s">
        <v>838</v>
      </c>
      <c r="C287" s="95">
        <v>992</v>
      </c>
      <c r="D287" s="96" t="s">
        <v>60</v>
      </c>
      <c r="E287" s="96" t="s">
        <v>57</v>
      </c>
      <c r="F287" s="96" t="s">
        <v>796</v>
      </c>
      <c r="G287" s="96"/>
      <c r="H287" s="94">
        <f>H289</f>
        <v>50000</v>
      </c>
    </row>
    <row r="288" spans="1:8" s="72" customFormat="1" ht="18" customHeight="1" hidden="1">
      <c r="A288" s="70"/>
      <c r="B288" s="95" t="s">
        <v>449</v>
      </c>
      <c r="C288" s="95">
        <v>992</v>
      </c>
      <c r="D288" s="96" t="s">
        <v>60</v>
      </c>
      <c r="E288" s="96" t="s">
        <v>57</v>
      </c>
      <c r="F288" s="96" t="s">
        <v>531</v>
      </c>
      <c r="G288" s="96"/>
      <c r="H288" s="94">
        <f>H289</f>
        <v>50000</v>
      </c>
    </row>
    <row r="289" spans="1:8" s="72" customFormat="1" ht="45.75" customHeight="1">
      <c r="A289" s="70"/>
      <c r="B289" s="95" t="s">
        <v>452</v>
      </c>
      <c r="C289" s="95">
        <v>992</v>
      </c>
      <c r="D289" s="96" t="s">
        <v>60</v>
      </c>
      <c r="E289" s="96" t="s">
        <v>57</v>
      </c>
      <c r="F289" s="96" t="s">
        <v>796</v>
      </c>
      <c r="G289" s="96" t="s">
        <v>451</v>
      </c>
      <c r="H289" s="94">
        <v>50000</v>
      </c>
    </row>
    <row r="290" spans="1:8" s="72" customFormat="1" ht="52.5" customHeight="1" hidden="1">
      <c r="A290" s="70"/>
      <c r="B290" s="95" t="s">
        <v>251</v>
      </c>
      <c r="C290" s="95">
        <v>992</v>
      </c>
      <c r="D290" s="96" t="s">
        <v>60</v>
      </c>
      <c r="E290" s="96" t="s">
        <v>57</v>
      </c>
      <c r="F290" s="96" t="s">
        <v>513</v>
      </c>
      <c r="G290" s="96"/>
      <c r="H290" s="94">
        <f>H291</f>
        <v>0</v>
      </c>
    </row>
    <row r="291" spans="1:8" s="72" customFormat="1" ht="35.25" customHeight="1" hidden="1">
      <c r="A291" s="70"/>
      <c r="B291" s="95" t="s">
        <v>252</v>
      </c>
      <c r="C291" s="95">
        <v>992</v>
      </c>
      <c r="D291" s="96" t="s">
        <v>60</v>
      </c>
      <c r="E291" s="96" t="s">
        <v>57</v>
      </c>
      <c r="F291" s="96" t="s">
        <v>505</v>
      </c>
      <c r="G291" s="96"/>
      <c r="H291" s="94">
        <f>H292</f>
        <v>0</v>
      </c>
    </row>
    <row r="292" spans="1:8" s="72" customFormat="1" ht="18.75" customHeight="1" hidden="1">
      <c r="A292" s="70"/>
      <c r="B292" s="95" t="s">
        <v>253</v>
      </c>
      <c r="C292" s="95">
        <v>992</v>
      </c>
      <c r="D292" s="96" t="s">
        <v>60</v>
      </c>
      <c r="E292" s="96" t="s">
        <v>57</v>
      </c>
      <c r="F292" s="96" t="s">
        <v>506</v>
      </c>
      <c r="G292" s="96"/>
      <c r="H292" s="94">
        <f>H293</f>
        <v>0</v>
      </c>
    </row>
    <row r="293" spans="1:8" s="72" customFormat="1" ht="35.25" customHeight="1" hidden="1">
      <c r="A293" s="70"/>
      <c r="B293" s="95" t="s">
        <v>452</v>
      </c>
      <c r="C293" s="95">
        <v>992</v>
      </c>
      <c r="D293" s="96" t="s">
        <v>60</v>
      </c>
      <c r="E293" s="96" t="s">
        <v>57</v>
      </c>
      <c r="F293" s="96" t="s">
        <v>506</v>
      </c>
      <c r="G293" s="96" t="s">
        <v>451</v>
      </c>
      <c r="H293" s="94">
        <v>0</v>
      </c>
    </row>
    <row r="294" spans="1:8" s="72" customFormat="1" ht="18.75" customHeight="1">
      <c r="A294" s="157"/>
      <c r="B294" s="119" t="s">
        <v>74</v>
      </c>
      <c r="C294" s="119">
        <v>992</v>
      </c>
      <c r="D294" s="150" t="s">
        <v>51</v>
      </c>
      <c r="E294" s="150" t="s">
        <v>3</v>
      </c>
      <c r="F294" s="150"/>
      <c r="G294" s="150"/>
      <c r="H294" s="114">
        <f>H295</f>
        <v>30000</v>
      </c>
    </row>
    <row r="295" spans="1:8" s="72" customFormat="1" ht="18.75">
      <c r="A295" s="120"/>
      <c r="B295" s="95" t="s">
        <v>114</v>
      </c>
      <c r="C295" s="95">
        <v>992</v>
      </c>
      <c r="D295" s="96" t="s">
        <v>51</v>
      </c>
      <c r="E295" s="96" t="s">
        <v>42</v>
      </c>
      <c r="F295" s="96"/>
      <c r="G295" s="96"/>
      <c r="H295" s="94">
        <f>H296</f>
        <v>30000</v>
      </c>
    </row>
    <row r="296" spans="1:8" s="72" customFormat="1" ht="37.5">
      <c r="A296" s="70"/>
      <c r="B296" s="95" t="s">
        <v>797</v>
      </c>
      <c r="C296" s="95">
        <v>992</v>
      </c>
      <c r="D296" s="96" t="s">
        <v>51</v>
      </c>
      <c r="E296" s="96" t="s">
        <v>42</v>
      </c>
      <c r="F296" s="96" t="s">
        <v>496</v>
      </c>
      <c r="G296" s="96"/>
      <c r="H296" s="94">
        <f>H297</f>
        <v>30000</v>
      </c>
    </row>
    <row r="297" spans="1:8" s="72" customFormat="1" ht="36" customHeight="1" hidden="1">
      <c r="A297" s="70"/>
      <c r="B297" s="95" t="s">
        <v>75</v>
      </c>
      <c r="C297" s="95">
        <v>992</v>
      </c>
      <c r="D297" s="96" t="s">
        <v>51</v>
      </c>
      <c r="E297" s="96" t="s">
        <v>42</v>
      </c>
      <c r="F297" s="96" t="s">
        <v>391</v>
      </c>
      <c r="G297" s="96"/>
      <c r="H297" s="94">
        <f>H299</f>
        <v>30000</v>
      </c>
    </row>
    <row r="298" spans="1:8" s="72" customFormat="1" ht="35.25" customHeight="1">
      <c r="A298" s="70"/>
      <c r="B298" s="95" t="s">
        <v>307</v>
      </c>
      <c r="C298" s="95">
        <v>992</v>
      </c>
      <c r="D298" s="96" t="s">
        <v>51</v>
      </c>
      <c r="E298" s="96" t="s">
        <v>42</v>
      </c>
      <c r="F298" s="96" t="s">
        <v>776</v>
      </c>
      <c r="G298" s="96"/>
      <c r="H298" s="94">
        <f>H299</f>
        <v>30000</v>
      </c>
    </row>
    <row r="299" spans="1:8" s="72" customFormat="1" ht="35.25" customHeight="1">
      <c r="A299" s="70"/>
      <c r="B299" s="95" t="s">
        <v>307</v>
      </c>
      <c r="C299" s="95">
        <v>992</v>
      </c>
      <c r="D299" s="96" t="s">
        <v>51</v>
      </c>
      <c r="E299" s="96" t="s">
        <v>42</v>
      </c>
      <c r="F299" s="96" t="s">
        <v>534</v>
      </c>
      <c r="G299" s="96"/>
      <c r="H299" s="94">
        <f>H303+H304</f>
        <v>30000</v>
      </c>
    </row>
    <row r="300" spans="1:8" s="72" customFormat="1" ht="17.25" customHeight="1" hidden="1">
      <c r="A300" s="70"/>
      <c r="B300" s="119" t="s">
        <v>135</v>
      </c>
      <c r="C300" s="119">
        <v>992</v>
      </c>
      <c r="D300" s="150" t="s">
        <v>51</v>
      </c>
      <c r="E300" s="150" t="s">
        <v>44</v>
      </c>
      <c r="F300" s="150"/>
      <c r="G300" s="150"/>
      <c r="H300" s="114" t="e">
        <f>H301</f>
        <v>#REF!</v>
      </c>
    </row>
    <row r="301" spans="1:8" s="72" customFormat="1" ht="18" customHeight="1" hidden="1">
      <c r="A301" s="70"/>
      <c r="B301" s="95" t="s">
        <v>132</v>
      </c>
      <c r="C301" s="95">
        <v>992</v>
      </c>
      <c r="D301" s="96" t="s">
        <v>51</v>
      </c>
      <c r="E301" s="96" t="s">
        <v>44</v>
      </c>
      <c r="F301" s="96" t="s">
        <v>64</v>
      </c>
      <c r="G301" s="96"/>
      <c r="H301" s="94" t="e">
        <f>H302</f>
        <v>#REF!</v>
      </c>
    </row>
    <row r="302" spans="1:8" s="72" customFormat="1" ht="0" customHeight="1" hidden="1">
      <c r="A302" s="70"/>
      <c r="B302" s="95" t="s">
        <v>133</v>
      </c>
      <c r="C302" s="95">
        <v>992</v>
      </c>
      <c r="D302" s="96" t="s">
        <v>51</v>
      </c>
      <c r="E302" s="96" t="s">
        <v>44</v>
      </c>
      <c r="F302" s="96" t="s">
        <v>134</v>
      </c>
      <c r="G302" s="96"/>
      <c r="H302" s="94" t="e">
        <f>#REF!</f>
        <v>#REF!</v>
      </c>
    </row>
    <row r="303" spans="1:8" s="72" customFormat="1" ht="111" customHeight="1" hidden="1">
      <c r="A303" s="70"/>
      <c r="B303" s="95" t="s">
        <v>553</v>
      </c>
      <c r="C303" s="95">
        <v>992</v>
      </c>
      <c r="D303" s="96" t="s">
        <v>51</v>
      </c>
      <c r="E303" s="96" t="s">
        <v>42</v>
      </c>
      <c r="F303" s="96" t="s">
        <v>534</v>
      </c>
      <c r="G303" s="96" t="s">
        <v>228</v>
      </c>
      <c r="H303" s="94">
        <v>0</v>
      </c>
    </row>
    <row r="304" spans="1:8" s="72" customFormat="1" ht="60" customHeight="1">
      <c r="A304" s="70"/>
      <c r="B304" s="95" t="s">
        <v>552</v>
      </c>
      <c r="C304" s="95">
        <v>992</v>
      </c>
      <c r="D304" s="96" t="s">
        <v>51</v>
      </c>
      <c r="E304" s="96" t="s">
        <v>42</v>
      </c>
      <c r="F304" s="96" t="s">
        <v>534</v>
      </c>
      <c r="G304" s="96" t="s">
        <v>235</v>
      </c>
      <c r="H304" s="94">
        <v>30000</v>
      </c>
    </row>
    <row r="305" spans="1:8" ht="23.25" customHeight="1" hidden="1">
      <c r="A305" s="117"/>
      <c r="B305" s="119" t="s">
        <v>116</v>
      </c>
      <c r="C305" s="119">
        <v>992</v>
      </c>
      <c r="D305" s="150" t="s">
        <v>50</v>
      </c>
      <c r="E305" s="150" t="s">
        <v>3</v>
      </c>
      <c r="F305" s="150"/>
      <c r="G305" s="150"/>
      <c r="H305" s="114">
        <f>H306</f>
        <v>0</v>
      </c>
    </row>
    <row r="306" spans="1:8" ht="36.75" customHeight="1" hidden="1">
      <c r="A306" s="151"/>
      <c r="B306" s="95" t="s">
        <v>117</v>
      </c>
      <c r="C306" s="95">
        <v>992</v>
      </c>
      <c r="D306" s="96" t="s">
        <v>50</v>
      </c>
      <c r="E306" s="96" t="s">
        <v>45</v>
      </c>
      <c r="F306" s="96"/>
      <c r="G306" s="96"/>
      <c r="H306" s="94">
        <f>H307</f>
        <v>0</v>
      </c>
    </row>
    <row r="307" spans="1:8" ht="56.25" hidden="1">
      <c r="A307" s="117"/>
      <c r="B307" s="95" t="s">
        <v>777</v>
      </c>
      <c r="C307" s="95">
        <v>992</v>
      </c>
      <c r="D307" s="96" t="s">
        <v>50</v>
      </c>
      <c r="E307" s="96" t="s">
        <v>45</v>
      </c>
      <c r="F307" s="96" t="s">
        <v>464</v>
      </c>
      <c r="G307" s="96"/>
      <c r="H307" s="94">
        <f>H308</f>
        <v>0</v>
      </c>
    </row>
    <row r="308" spans="1:8" ht="59.25" customHeight="1" hidden="1">
      <c r="A308" s="117"/>
      <c r="B308" s="95" t="s">
        <v>668</v>
      </c>
      <c r="C308" s="95">
        <v>992</v>
      </c>
      <c r="D308" s="96" t="s">
        <v>50</v>
      </c>
      <c r="E308" s="96" t="s">
        <v>45</v>
      </c>
      <c r="F308" s="96" t="s">
        <v>497</v>
      </c>
      <c r="G308" s="96"/>
      <c r="H308" s="94">
        <f>H310</f>
        <v>0</v>
      </c>
    </row>
    <row r="309" spans="1:8" ht="63" customHeight="1" hidden="1">
      <c r="A309" s="117"/>
      <c r="B309" s="95" t="s">
        <v>668</v>
      </c>
      <c r="C309" s="95">
        <v>992</v>
      </c>
      <c r="D309" s="96" t="s">
        <v>50</v>
      </c>
      <c r="E309" s="96" t="s">
        <v>45</v>
      </c>
      <c r="F309" s="96" t="s">
        <v>598</v>
      </c>
      <c r="G309" s="96"/>
      <c r="H309" s="94"/>
    </row>
    <row r="310" spans="1:8" ht="55.5" customHeight="1" hidden="1">
      <c r="A310" s="117"/>
      <c r="B310" s="95" t="s">
        <v>668</v>
      </c>
      <c r="C310" s="95">
        <v>992</v>
      </c>
      <c r="D310" s="96" t="s">
        <v>50</v>
      </c>
      <c r="E310" s="96" t="s">
        <v>45</v>
      </c>
      <c r="F310" s="96" t="s">
        <v>798</v>
      </c>
      <c r="G310" s="96"/>
      <c r="H310" s="94">
        <f>H311</f>
        <v>0</v>
      </c>
    </row>
    <row r="311" spans="1:8" ht="57" customHeight="1" hidden="1">
      <c r="A311" s="117"/>
      <c r="B311" s="95" t="s">
        <v>552</v>
      </c>
      <c r="C311" s="95">
        <v>992</v>
      </c>
      <c r="D311" s="96" t="s">
        <v>50</v>
      </c>
      <c r="E311" s="96" t="s">
        <v>45</v>
      </c>
      <c r="F311" s="96" t="s">
        <v>798</v>
      </c>
      <c r="G311" s="96" t="s">
        <v>235</v>
      </c>
      <c r="H311" s="94">
        <v>0</v>
      </c>
    </row>
    <row r="312" spans="1:8" ht="34.5" customHeight="1" hidden="1">
      <c r="A312" s="117"/>
      <c r="B312" s="119" t="s">
        <v>85</v>
      </c>
      <c r="C312" s="119">
        <v>992</v>
      </c>
      <c r="D312" s="150" t="s">
        <v>53</v>
      </c>
      <c r="E312" s="150" t="s">
        <v>3</v>
      </c>
      <c r="F312" s="150"/>
      <c r="G312" s="150"/>
      <c r="H312" s="114">
        <f>H313</f>
        <v>0</v>
      </c>
    </row>
    <row r="313" spans="1:8" ht="54" customHeight="1" hidden="1">
      <c r="A313" s="151"/>
      <c r="B313" s="95" t="s">
        <v>212</v>
      </c>
      <c r="C313" s="95">
        <v>992</v>
      </c>
      <c r="D313" s="96" t="s">
        <v>53</v>
      </c>
      <c r="E313" s="96" t="s">
        <v>42</v>
      </c>
      <c r="F313" s="96"/>
      <c r="G313" s="96"/>
      <c r="H313" s="94">
        <f>H315</f>
        <v>0</v>
      </c>
    </row>
    <row r="314" spans="1:8" ht="18" customHeight="1" hidden="1">
      <c r="A314" s="151"/>
      <c r="B314" s="95" t="s">
        <v>316</v>
      </c>
      <c r="C314" s="205">
        <v>992</v>
      </c>
      <c r="D314" s="203" t="s">
        <v>53</v>
      </c>
      <c r="E314" s="203" t="s">
        <v>42</v>
      </c>
      <c r="F314" s="203" t="s">
        <v>498</v>
      </c>
      <c r="G314" s="96"/>
      <c r="H314" s="94">
        <f>H315</f>
        <v>0</v>
      </c>
    </row>
    <row r="315" spans="1:8" s="186" customFormat="1" ht="36" customHeight="1" hidden="1">
      <c r="A315" s="117"/>
      <c r="B315" s="205" t="s">
        <v>317</v>
      </c>
      <c r="C315" s="205">
        <v>992</v>
      </c>
      <c r="D315" s="203" t="s">
        <v>53</v>
      </c>
      <c r="E315" s="203" t="s">
        <v>42</v>
      </c>
      <c r="F315" s="203" t="s">
        <v>499</v>
      </c>
      <c r="G315" s="203"/>
      <c r="H315" s="130">
        <f>H316</f>
        <v>0</v>
      </c>
    </row>
    <row r="316" spans="1:8" s="186" customFormat="1" ht="36" customHeight="1" hidden="1">
      <c r="A316" s="117"/>
      <c r="B316" s="205" t="s">
        <v>318</v>
      </c>
      <c r="C316" s="205">
        <v>992</v>
      </c>
      <c r="D316" s="203" t="s">
        <v>53</v>
      </c>
      <c r="E316" s="203" t="s">
        <v>42</v>
      </c>
      <c r="F316" s="203" t="s">
        <v>500</v>
      </c>
      <c r="G316" s="203"/>
      <c r="H316" s="116">
        <f>H317</f>
        <v>0</v>
      </c>
    </row>
    <row r="317" spans="1:8" s="186" customFormat="1" ht="39.75" customHeight="1" hidden="1">
      <c r="A317" s="117"/>
      <c r="B317" s="205" t="s">
        <v>395</v>
      </c>
      <c r="C317" s="205">
        <v>992</v>
      </c>
      <c r="D317" s="203" t="s">
        <v>53</v>
      </c>
      <c r="E317" s="203" t="s">
        <v>42</v>
      </c>
      <c r="F317" s="203" t="s">
        <v>500</v>
      </c>
      <c r="G317" s="203" t="s">
        <v>315</v>
      </c>
      <c r="H317" s="116">
        <v>0</v>
      </c>
    </row>
    <row r="318" spans="1:8" s="187" customFormat="1" ht="39.75" customHeight="1" hidden="1">
      <c r="A318" s="117"/>
      <c r="B318" s="337" t="s">
        <v>85</v>
      </c>
      <c r="C318" s="337">
        <v>992</v>
      </c>
      <c r="D318" s="338" t="s">
        <v>53</v>
      </c>
      <c r="E318" s="338" t="s">
        <v>3</v>
      </c>
      <c r="F318" s="338"/>
      <c r="G318" s="338"/>
      <c r="H318" s="339">
        <f>H319</f>
        <v>0</v>
      </c>
    </row>
    <row r="319" spans="1:8" s="186" customFormat="1" ht="39.75" customHeight="1" hidden="1">
      <c r="A319" s="117"/>
      <c r="B319" s="205" t="s">
        <v>212</v>
      </c>
      <c r="C319" s="205">
        <v>992</v>
      </c>
      <c r="D319" s="203" t="s">
        <v>53</v>
      </c>
      <c r="E319" s="203" t="s">
        <v>42</v>
      </c>
      <c r="F319" s="203"/>
      <c r="G319" s="203"/>
      <c r="H319" s="116">
        <f>H320</f>
        <v>0</v>
      </c>
    </row>
    <row r="320" spans="1:8" s="186" customFormat="1" ht="39.75" customHeight="1" hidden="1">
      <c r="A320" s="117"/>
      <c r="B320" s="205" t="s">
        <v>832</v>
      </c>
      <c r="C320" s="205">
        <v>992</v>
      </c>
      <c r="D320" s="203" t="s">
        <v>53</v>
      </c>
      <c r="E320" s="203" t="s">
        <v>42</v>
      </c>
      <c r="F320" s="203" t="s">
        <v>498</v>
      </c>
      <c r="G320" s="203"/>
      <c r="H320" s="116">
        <f>H321</f>
        <v>0</v>
      </c>
    </row>
    <row r="321" spans="1:8" s="186" customFormat="1" ht="56.25" hidden="1">
      <c r="A321" s="117"/>
      <c r="B321" s="205" t="s">
        <v>317</v>
      </c>
      <c r="C321" s="205">
        <v>992</v>
      </c>
      <c r="D321" s="203" t="s">
        <v>53</v>
      </c>
      <c r="E321" s="203" t="s">
        <v>42</v>
      </c>
      <c r="F321" s="203" t="s">
        <v>499</v>
      </c>
      <c r="G321" s="203"/>
      <c r="H321" s="116">
        <f>H322</f>
        <v>0</v>
      </c>
    </row>
    <row r="322" spans="1:8" s="186" customFormat="1" ht="51" customHeight="1" hidden="1">
      <c r="A322" s="117"/>
      <c r="B322" s="205" t="s">
        <v>833</v>
      </c>
      <c r="C322" s="205">
        <v>992</v>
      </c>
      <c r="D322" s="203" t="s">
        <v>53</v>
      </c>
      <c r="E322" s="203" t="s">
        <v>42</v>
      </c>
      <c r="F322" s="203" t="s">
        <v>500</v>
      </c>
      <c r="G322" s="203"/>
      <c r="H322" s="116">
        <f>H323</f>
        <v>0</v>
      </c>
    </row>
    <row r="323" spans="1:8" s="186" customFormat="1" ht="39.75" customHeight="1" hidden="1">
      <c r="A323" s="117"/>
      <c r="B323" s="205" t="s">
        <v>395</v>
      </c>
      <c r="C323" s="205">
        <v>992</v>
      </c>
      <c r="D323" s="203" t="s">
        <v>53</v>
      </c>
      <c r="E323" s="203" t="s">
        <v>42</v>
      </c>
      <c r="F323" s="203" t="s">
        <v>500</v>
      </c>
      <c r="G323" s="203" t="s">
        <v>315</v>
      </c>
      <c r="H323" s="116">
        <v>0</v>
      </c>
    </row>
    <row r="324" spans="1:8" s="186" customFormat="1" ht="18.75">
      <c r="A324" s="117"/>
      <c r="B324" s="205"/>
      <c r="C324" s="205"/>
      <c r="D324" s="203"/>
      <c r="E324" s="203"/>
      <c r="F324" s="203"/>
      <c r="G324" s="203"/>
      <c r="H324" s="116"/>
    </row>
    <row r="325" spans="1:2" ht="18.75">
      <c r="A325" s="301" t="s">
        <v>562</v>
      </c>
      <c r="B325" s="342"/>
    </row>
    <row r="326" spans="1:8" ht="18.75">
      <c r="A326" s="67" t="s">
        <v>661</v>
      </c>
      <c r="B326" s="342"/>
      <c r="H326" s="68"/>
    </row>
    <row r="327" spans="1:8" ht="18.75">
      <c r="A327" s="67" t="s">
        <v>120</v>
      </c>
      <c r="H327" s="124" t="s">
        <v>745</v>
      </c>
    </row>
  </sheetData>
  <sheetProtection/>
  <mergeCells count="13">
    <mergeCell ref="C2:H2"/>
    <mergeCell ref="C5:H5"/>
    <mergeCell ref="C1:H1"/>
    <mergeCell ref="B10:H10"/>
    <mergeCell ref="C7:H7"/>
    <mergeCell ref="C4:H4"/>
    <mergeCell ref="A12:A13"/>
    <mergeCell ref="B12:B13"/>
    <mergeCell ref="D12:G12"/>
    <mergeCell ref="H12:H13"/>
    <mergeCell ref="C3:H3"/>
    <mergeCell ref="C8:H8"/>
    <mergeCell ref="C9:H9"/>
  </mergeCells>
  <printOptions horizontalCentered="1"/>
  <pageMargins left="0.7086614173228347" right="0.7086614173228347" top="0.7480314960629921" bottom="0.7480314960629921" header="0.31496062992125984" footer="0.31496062992125984"/>
  <pageSetup fitToHeight="9" fitToWidth="1" horizontalDpi="600" verticalDpi="600" orientation="portrait" paperSize="9" scale="75" r:id="rId1"/>
  <headerFooter differentFirst="1" alignWithMargins="0">
    <oddHeader>&amp;C&amp;P</oddHeader>
    <firstHeader>&amp;C&amp;P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31"/>
  <sheetViews>
    <sheetView view="pageBreakPreview" zoomScale="85" zoomScaleNormal="85" zoomScaleSheetLayoutView="85" zoomScalePageLayoutView="0" workbookViewId="0" topLeftCell="A5">
      <selection activeCell="D21" sqref="D21"/>
    </sheetView>
  </sheetViews>
  <sheetFormatPr defaultColWidth="9.140625" defaultRowHeight="12.75"/>
  <cols>
    <col min="1" max="1" width="38.421875" style="13" customWidth="1"/>
    <col min="2" max="2" width="44.00390625" style="13" customWidth="1"/>
    <col min="3" max="3" width="17.7109375" style="13" customWidth="1"/>
    <col min="4" max="4" width="16.28125" style="13" bestFit="1" customWidth="1"/>
    <col min="5" max="16384" width="9.140625" style="13" customWidth="1"/>
  </cols>
  <sheetData>
    <row r="1" spans="2:3" ht="18.75" hidden="1">
      <c r="B1" s="396" t="s">
        <v>759</v>
      </c>
      <c r="C1" s="397"/>
    </row>
    <row r="2" spans="2:3" ht="36" customHeight="1" hidden="1">
      <c r="B2" s="374" t="s">
        <v>744</v>
      </c>
      <c r="C2" s="398"/>
    </row>
    <row r="3" spans="2:3" ht="18.75" hidden="1">
      <c r="B3" s="374" t="s">
        <v>761</v>
      </c>
      <c r="C3" s="398"/>
    </row>
    <row r="4" spans="2:3" ht="18.75">
      <c r="B4" s="349" t="s">
        <v>848</v>
      </c>
      <c r="C4" s="349"/>
    </row>
    <row r="5" spans="2:3" ht="75.75" customHeight="1">
      <c r="B5" s="349" t="str">
        <f>'№5'!C7</f>
        <v>к проекту решения Совета 
Черниговского сельского поселения 
Белореченского  района 
от _____ декабря 2023 года № ___</v>
      </c>
      <c r="C5" s="349"/>
    </row>
    <row r="6" spans="2:3" ht="18.75" hidden="1">
      <c r="B6" s="349" t="s">
        <v>735</v>
      </c>
      <c r="C6" s="349"/>
    </row>
    <row r="7" spans="2:3" ht="111.75" customHeight="1" hidden="1">
      <c r="B7" s="349" t="str">
        <f>'№5'!C9</f>
        <v>к  решению Совета Черниговского сельского поселения Белореченского района                                                                                                   от 17 декабря 2020 года № 61                                                 в редакции решения Совета Черниговского сельского поселения Белореченского района                                           от 9 ноября 2021 года № 96</v>
      </c>
      <c r="C7" s="365"/>
    </row>
    <row r="8" spans="1:3" ht="52.5" customHeight="1">
      <c r="A8" s="366" t="s">
        <v>868</v>
      </c>
      <c r="B8" s="367"/>
      <c r="C8" s="367"/>
    </row>
    <row r="9" spans="1:3" s="15" customFormat="1" ht="143.25" customHeight="1">
      <c r="A9" s="400" t="s">
        <v>8</v>
      </c>
      <c r="B9" s="400" t="s">
        <v>444</v>
      </c>
      <c r="C9" s="400" t="s">
        <v>115</v>
      </c>
    </row>
    <row r="10" spans="1:3" s="15" customFormat="1" ht="9.75" customHeight="1" hidden="1">
      <c r="A10" s="400"/>
      <c r="B10" s="400"/>
      <c r="C10" s="400"/>
    </row>
    <row r="11" spans="1:4" s="15" customFormat="1" ht="56.25">
      <c r="A11" s="82" t="s">
        <v>187</v>
      </c>
      <c r="B11" s="89" t="s">
        <v>188</v>
      </c>
      <c r="C11" s="340">
        <f>C20</f>
        <v>0</v>
      </c>
      <c r="D11" s="108"/>
    </row>
    <row r="12" spans="1:3" s="15" customFormat="1" ht="57" customHeight="1" hidden="1">
      <c r="A12" s="42" t="s">
        <v>824</v>
      </c>
      <c r="B12" s="333" t="s">
        <v>190</v>
      </c>
      <c r="C12" s="125"/>
    </row>
    <row r="13" spans="1:3" s="15" customFormat="1" ht="84.75" customHeight="1" hidden="1">
      <c r="A13" s="42" t="s">
        <v>826</v>
      </c>
      <c r="B13" s="333" t="s">
        <v>192</v>
      </c>
      <c r="C13" s="125"/>
    </row>
    <row r="14" spans="1:3" s="15" customFormat="1" ht="93.75" hidden="1">
      <c r="A14" s="42" t="s">
        <v>825</v>
      </c>
      <c r="B14" s="333" t="s">
        <v>193</v>
      </c>
      <c r="C14" s="125"/>
    </row>
    <row r="15" spans="1:3" s="15" customFormat="1" ht="54.75" customHeight="1" hidden="1">
      <c r="A15" s="82" t="s">
        <v>189</v>
      </c>
      <c r="B15" s="89" t="s">
        <v>190</v>
      </c>
      <c r="C15" s="340">
        <f>C17-C19</f>
        <v>0</v>
      </c>
    </row>
    <row r="16" spans="1:3" s="15" customFormat="1" ht="72" customHeight="1" hidden="1">
      <c r="A16" s="30" t="s">
        <v>191</v>
      </c>
      <c r="B16" s="90" t="s">
        <v>192</v>
      </c>
      <c r="C16" s="340">
        <f>C17</f>
        <v>0</v>
      </c>
    </row>
    <row r="17" spans="1:3" s="15" customFormat="1" ht="90" customHeight="1" hidden="1">
      <c r="A17" s="42" t="s">
        <v>213</v>
      </c>
      <c r="B17" s="90" t="s">
        <v>193</v>
      </c>
      <c r="C17" s="341">
        <f>'№7'!C16</f>
        <v>0</v>
      </c>
    </row>
    <row r="18" spans="1:3" s="15" customFormat="1" ht="89.25" customHeight="1" hidden="1">
      <c r="A18" s="42" t="s">
        <v>194</v>
      </c>
      <c r="B18" s="90" t="s">
        <v>195</v>
      </c>
      <c r="C18" s="341">
        <f>C19</f>
        <v>0</v>
      </c>
    </row>
    <row r="19" spans="1:4" s="15" customFormat="1" ht="93.75" hidden="1">
      <c r="A19" s="42" t="s">
        <v>214</v>
      </c>
      <c r="B19" s="90" t="s">
        <v>127</v>
      </c>
      <c r="C19" s="341">
        <f>'№7'!C17</f>
        <v>0</v>
      </c>
      <c r="D19" s="108"/>
    </row>
    <row r="20" spans="1:3" s="15" customFormat="1" ht="36.75" customHeight="1">
      <c r="A20" s="82" t="s">
        <v>196</v>
      </c>
      <c r="B20" s="89" t="s">
        <v>197</v>
      </c>
      <c r="C20" s="340">
        <f>SUM(C24,C28)</f>
        <v>0</v>
      </c>
    </row>
    <row r="21" spans="1:4" ht="37.5">
      <c r="A21" s="42" t="s">
        <v>198</v>
      </c>
      <c r="B21" s="90" t="s">
        <v>199</v>
      </c>
      <c r="C21" s="341">
        <f>C22</f>
        <v>-17793200</v>
      </c>
      <c r="D21" s="66"/>
    </row>
    <row r="22" spans="1:3" ht="37.5">
      <c r="A22" s="42" t="s">
        <v>200</v>
      </c>
      <c r="B22" s="90" t="s">
        <v>201</v>
      </c>
      <c r="C22" s="341">
        <f>C23</f>
        <v>-17793200</v>
      </c>
    </row>
    <row r="23" spans="1:3" ht="37.5">
      <c r="A23" s="42" t="s">
        <v>202</v>
      </c>
      <c r="B23" s="90" t="s">
        <v>203</v>
      </c>
      <c r="C23" s="341">
        <f>C24</f>
        <v>-17793200</v>
      </c>
    </row>
    <row r="24" spans="1:3" ht="37.5">
      <c r="A24" s="42" t="s">
        <v>121</v>
      </c>
      <c r="B24" s="90" t="s">
        <v>122</v>
      </c>
      <c r="C24" s="341">
        <f>-'№ 1'!C50</f>
        <v>-17793200</v>
      </c>
    </row>
    <row r="25" spans="1:3" ht="37.5">
      <c r="A25" s="42" t="s">
        <v>204</v>
      </c>
      <c r="B25" s="90" t="s">
        <v>205</v>
      </c>
      <c r="C25" s="341">
        <f>C26</f>
        <v>17793200</v>
      </c>
    </row>
    <row r="26" spans="1:3" ht="37.5">
      <c r="A26" s="42" t="s">
        <v>206</v>
      </c>
      <c r="B26" s="90" t="s">
        <v>207</v>
      </c>
      <c r="C26" s="341">
        <f>C27</f>
        <v>17793200</v>
      </c>
    </row>
    <row r="27" spans="1:3" ht="37.5">
      <c r="A27" s="42" t="s">
        <v>208</v>
      </c>
      <c r="B27" s="90" t="s">
        <v>209</v>
      </c>
      <c r="C27" s="341">
        <f>C28</f>
        <v>17793200</v>
      </c>
    </row>
    <row r="28" spans="1:4" ht="36" customHeight="1">
      <c r="A28" s="42" t="s">
        <v>210</v>
      </c>
      <c r="B28" s="90" t="s">
        <v>123</v>
      </c>
      <c r="C28" s="341">
        <f>'№5'!H16+'№7'!C17-'№ 1'!C48</f>
        <v>17793200</v>
      </c>
      <c r="D28" s="66"/>
    </row>
    <row r="29" ht="18.75" hidden="1"/>
    <row r="30" spans="1:3" ht="75" customHeight="1">
      <c r="A30" s="399" t="s">
        <v>769</v>
      </c>
      <c r="B30" s="399"/>
      <c r="C30" s="4" t="s">
        <v>745</v>
      </c>
    </row>
    <row r="31" spans="1:3" ht="18.75" hidden="1">
      <c r="A31" s="1"/>
      <c r="B31" s="12"/>
      <c r="C31" s="4"/>
    </row>
  </sheetData>
  <sheetProtection/>
  <mergeCells count="12">
    <mergeCell ref="A30:B30"/>
    <mergeCell ref="A9:A10"/>
    <mergeCell ref="B9:B10"/>
    <mergeCell ref="C9:C10"/>
    <mergeCell ref="B1:C1"/>
    <mergeCell ref="B2:C2"/>
    <mergeCell ref="B3:C3"/>
    <mergeCell ref="A8:C8"/>
    <mergeCell ref="B4:C4"/>
    <mergeCell ref="B7:C7"/>
    <mergeCell ref="B6:C6"/>
    <mergeCell ref="B5:C5"/>
  </mergeCells>
  <printOptions/>
  <pageMargins left="0.5511811023622047" right="0.3937007874015748" top="0.75" bottom="0.3937007874015748" header="0.3937007874015748" footer="0.3937007874015748"/>
  <pageSetup horizontalDpi="600" verticalDpi="600" orientation="portrait" paperSize="9" scale="94" r:id="rId1"/>
  <headerFooter>
    <oddHeader>&amp;C&amp;P</oddHeader>
  </headerFooter>
  <rowBreaks count="1" manualBreakCount="1">
    <brk id="31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19"/>
  <sheetViews>
    <sheetView view="pageBreakPreview" zoomScale="95" zoomScaleNormal="115" zoomScaleSheetLayoutView="95" zoomScalePageLayoutView="0" workbookViewId="0" topLeftCell="A17">
      <selection activeCell="F8" sqref="F8"/>
    </sheetView>
  </sheetViews>
  <sheetFormatPr defaultColWidth="9.140625" defaultRowHeight="12.75"/>
  <cols>
    <col min="1" max="1" width="6.28125" style="0" bestFit="1" customWidth="1"/>
    <col min="2" max="2" width="35.8515625" style="0" customWidth="1"/>
    <col min="3" max="3" width="15.28125" style="0" customWidth="1"/>
    <col min="4" max="4" width="23.7109375" style="0" customWidth="1"/>
  </cols>
  <sheetData>
    <row r="1" spans="2:5" ht="18.75" hidden="1">
      <c r="B1" s="261" t="s">
        <v>739</v>
      </c>
      <c r="C1" s="408" t="s">
        <v>760</v>
      </c>
      <c r="D1" s="408"/>
      <c r="E1" s="64"/>
    </row>
    <row r="2" spans="2:5" ht="18" customHeight="1" hidden="1">
      <c r="B2" s="262" t="s">
        <v>738</v>
      </c>
      <c r="C2" s="408" t="s">
        <v>724</v>
      </c>
      <c r="D2" s="408"/>
      <c r="E2" s="64"/>
    </row>
    <row r="3" spans="2:5" ht="18" customHeight="1" hidden="1">
      <c r="B3" s="262" t="s">
        <v>723</v>
      </c>
      <c r="C3" s="408" t="s">
        <v>120</v>
      </c>
      <c r="D3" s="408"/>
      <c r="E3" s="64"/>
    </row>
    <row r="4" spans="2:5" ht="18" customHeight="1" hidden="1">
      <c r="B4" s="262" t="s">
        <v>740</v>
      </c>
      <c r="C4" s="408" t="s">
        <v>761</v>
      </c>
      <c r="D4" s="408"/>
      <c r="E4" s="64"/>
    </row>
    <row r="5" spans="2:5" ht="18" customHeight="1">
      <c r="B5" s="262"/>
      <c r="C5" s="411" t="s">
        <v>751</v>
      </c>
      <c r="D5" s="411"/>
      <c r="E5" s="64"/>
    </row>
    <row r="6" spans="2:5" ht="72" customHeight="1">
      <c r="B6" s="262"/>
      <c r="C6" s="349" t="s">
        <v>822</v>
      </c>
      <c r="D6" s="349"/>
      <c r="E6" s="64"/>
    </row>
    <row r="7" spans="2:5" ht="18" customHeight="1">
      <c r="B7" s="262"/>
      <c r="C7" s="349" t="s">
        <v>737</v>
      </c>
      <c r="D7" s="349"/>
      <c r="E7" s="64"/>
    </row>
    <row r="8" spans="1:5" ht="182.25" customHeight="1">
      <c r="A8" s="1"/>
      <c r="B8" s="262"/>
      <c r="C8" s="349" t="s">
        <v>823</v>
      </c>
      <c r="D8" s="365"/>
      <c r="E8" s="64"/>
    </row>
    <row r="9" spans="1:4" ht="183" customHeight="1">
      <c r="A9" s="407" t="s">
        <v>768</v>
      </c>
      <c r="B9" s="407"/>
      <c r="C9" s="407"/>
      <c r="D9" s="407"/>
    </row>
    <row r="10" spans="2:3" ht="12.75">
      <c r="B10" s="12"/>
      <c r="C10" s="12"/>
    </row>
    <row r="11" spans="2:3" ht="12.75">
      <c r="B11" s="12"/>
      <c r="C11" s="127" t="s">
        <v>34</v>
      </c>
    </row>
    <row r="12" spans="1:4" ht="12.75" customHeight="1">
      <c r="A12" s="400" t="s">
        <v>35</v>
      </c>
      <c r="B12" s="401" t="s">
        <v>392</v>
      </c>
      <c r="C12" s="402"/>
      <c r="D12" s="400" t="s">
        <v>10</v>
      </c>
    </row>
    <row r="13" spans="1:4" ht="24.75" customHeight="1">
      <c r="A13" s="400"/>
      <c r="B13" s="403"/>
      <c r="C13" s="404"/>
      <c r="D13" s="400"/>
    </row>
    <row r="14" spans="1:4" ht="18.75">
      <c r="A14" s="125" t="s">
        <v>393</v>
      </c>
      <c r="B14" s="405" t="s">
        <v>87</v>
      </c>
      <c r="C14" s="406"/>
      <c r="D14" s="125" t="s">
        <v>88</v>
      </c>
    </row>
    <row r="15" spans="1:4" ht="74.25" customHeight="1">
      <c r="A15" s="126">
        <v>1</v>
      </c>
      <c r="B15" s="409" t="s">
        <v>669</v>
      </c>
      <c r="C15" s="410"/>
      <c r="D15" s="256">
        <v>0</v>
      </c>
    </row>
    <row r="16" ht="27" customHeight="1"/>
    <row r="17" ht="18.75">
      <c r="A17" s="13" t="s">
        <v>350</v>
      </c>
    </row>
    <row r="18" ht="18.75">
      <c r="A18" s="1" t="s">
        <v>661</v>
      </c>
    </row>
    <row r="19" spans="1:4" ht="18.75">
      <c r="A19" s="1" t="s">
        <v>120</v>
      </c>
      <c r="D19" s="4" t="s">
        <v>745</v>
      </c>
    </row>
  </sheetData>
  <sheetProtection/>
  <mergeCells count="14">
    <mergeCell ref="C1:D1"/>
    <mergeCell ref="C2:D2"/>
    <mergeCell ref="C3:D3"/>
    <mergeCell ref="C4:D4"/>
    <mergeCell ref="B15:C15"/>
    <mergeCell ref="C5:D5"/>
    <mergeCell ref="C8:D8"/>
    <mergeCell ref="A12:A13"/>
    <mergeCell ref="D12:D13"/>
    <mergeCell ref="B12:C13"/>
    <mergeCell ref="B14:C14"/>
    <mergeCell ref="A9:D9"/>
    <mergeCell ref="C6:D6"/>
    <mergeCell ref="C7:D7"/>
  </mergeCells>
  <printOptions/>
  <pageMargins left="1.5748031496062993" right="0.7086614173228347" top="0.7480314960629921" bottom="0.7480314960629921" header="0" footer="0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26"/>
  <sheetViews>
    <sheetView view="pageBreakPreview" zoomScale="70" zoomScaleSheetLayoutView="70" zoomScalePageLayoutView="0" workbookViewId="0" topLeftCell="A2">
      <selection activeCell="C26" sqref="C26"/>
    </sheetView>
  </sheetViews>
  <sheetFormatPr defaultColWidth="9.140625" defaultRowHeight="12.75"/>
  <cols>
    <col min="1" max="1" width="5.7109375" style="12" customWidth="1"/>
    <col min="2" max="2" width="66.7109375" style="12" customWidth="1"/>
    <col min="3" max="3" width="49.7109375" style="12" customWidth="1"/>
    <col min="4" max="16384" width="9.140625" style="12" customWidth="1"/>
  </cols>
  <sheetData>
    <row r="1" spans="2:3" ht="18.75">
      <c r="B1" s="302" t="s">
        <v>827</v>
      </c>
      <c r="C1" s="302" t="s">
        <v>849</v>
      </c>
    </row>
    <row r="2" spans="2:3" ht="75">
      <c r="B2" s="302"/>
      <c r="C2" s="259" t="str">
        <f>'№6'!B5</f>
        <v>к проекту решения Совета 
Черниговского сельского поселения 
Белореченского  района 
от _____ декабря 2023 года № ___</v>
      </c>
    </row>
    <row r="3" spans="2:3" ht="18" customHeight="1" hidden="1">
      <c r="B3" s="302"/>
      <c r="C3" s="302" t="s">
        <v>828</v>
      </c>
    </row>
    <row r="4" spans="2:3" ht="148.5" customHeight="1" hidden="1">
      <c r="B4" s="303"/>
      <c r="C4" s="259" t="s">
        <v>829</v>
      </c>
    </row>
    <row r="5" spans="1:4" ht="18" customHeight="1">
      <c r="A5" s="1"/>
      <c r="B5" s="417"/>
      <c r="C5" s="417"/>
      <c r="D5" s="3"/>
    </row>
    <row r="6" spans="1:3" ht="57" customHeight="1">
      <c r="A6" s="412" t="s">
        <v>859</v>
      </c>
      <c r="B6" s="412"/>
      <c r="C6" s="412"/>
    </row>
    <row r="7" spans="1:3" s="29" customFormat="1" ht="18.75">
      <c r="A7" s="9"/>
      <c r="B7" s="8"/>
      <c r="C7" s="135" t="s">
        <v>436</v>
      </c>
    </row>
    <row r="8" spans="1:3" s="27" customFormat="1" ht="18.75" customHeight="1">
      <c r="A8" s="413" t="s">
        <v>35</v>
      </c>
      <c r="B8" s="415" t="s">
        <v>778</v>
      </c>
      <c r="C8" s="413" t="s">
        <v>445</v>
      </c>
    </row>
    <row r="9" spans="1:7" s="27" customFormat="1" ht="37.5" customHeight="1">
      <c r="A9" s="414"/>
      <c r="B9" s="416"/>
      <c r="C9" s="414"/>
      <c r="G9" s="28"/>
    </row>
    <row r="10" spans="1:3" ht="37.5">
      <c r="A10" s="265" t="s">
        <v>393</v>
      </c>
      <c r="B10" s="41" t="s">
        <v>779</v>
      </c>
      <c r="C10" s="137">
        <v>0</v>
      </c>
    </row>
    <row r="11" spans="1:3" ht="18.75">
      <c r="A11" s="40"/>
      <c r="B11" s="41" t="s">
        <v>324</v>
      </c>
      <c r="C11" s="137"/>
    </row>
    <row r="12" spans="1:3" ht="18.75">
      <c r="A12" s="40"/>
      <c r="B12" s="41" t="s">
        <v>437</v>
      </c>
      <c r="C12" s="137">
        <v>0</v>
      </c>
    </row>
    <row r="13" spans="1:3" ht="18.75">
      <c r="A13" s="40"/>
      <c r="B13" s="41" t="s">
        <v>438</v>
      </c>
      <c r="C13" s="137">
        <v>0</v>
      </c>
    </row>
    <row r="14" spans="1:3" ht="75">
      <c r="A14" s="265" t="s">
        <v>87</v>
      </c>
      <c r="B14" s="41" t="s">
        <v>670</v>
      </c>
      <c r="C14" s="140">
        <f>C16-C17</f>
        <v>0</v>
      </c>
    </row>
    <row r="15" spans="1:3" ht="18.75">
      <c r="A15" s="40"/>
      <c r="B15" s="41" t="s">
        <v>324</v>
      </c>
      <c r="C15" s="140"/>
    </row>
    <row r="16" spans="1:3" ht="18.75">
      <c r="A16" s="40"/>
      <c r="B16" s="41" t="s">
        <v>437</v>
      </c>
      <c r="C16" s="140">
        <v>0</v>
      </c>
    </row>
    <row r="17" spans="1:3" ht="18.75">
      <c r="A17" s="40"/>
      <c r="B17" s="41" t="s">
        <v>438</v>
      </c>
      <c r="C17" s="140">
        <v>0</v>
      </c>
    </row>
    <row r="18" spans="1:3" ht="41.25" customHeight="1">
      <c r="A18" s="2" t="s">
        <v>88</v>
      </c>
      <c r="B18" s="136" t="s">
        <v>718</v>
      </c>
      <c r="C18" s="138">
        <v>0</v>
      </c>
    </row>
    <row r="19" spans="1:3" ht="18.75">
      <c r="A19" s="2"/>
      <c r="B19" s="136" t="s">
        <v>324</v>
      </c>
      <c r="C19" s="138"/>
    </row>
    <row r="20" spans="1:3" ht="18.75">
      <c r="A20" s="2"/>
      <c r="B20" s="136" t="s">
        <v>437</v>
      </c>
      <c r="C20" s="138">
        <v>0</v>
      </c>
    </row>
    <row r="21" spans="1:3" ht="18.75">
      <c r="A21" s="2"/>
      <c r="B21" s="136" t="s">
        <v>438</v>
      </c>
      <c r="C21" s="138">
        <v>0</v>
      </c>
    </row>
    <row r="22" spans="1:3" ht="18.75">
      <c r="A22" s="2"/>
      <c r="B22" s="136"/>
      <c r="C22" s="11"/>
    </row>
    <row r="23" spans="1:3" ht="18.75">
      <c r="A23" s="2"/>
      <c r="B23" s="9"/>
      <c r="C23" s="10"/>
    </row>
    <row r="24" spans="1:3" ht="18.75">
      <c r="A24" s="64" t="s">
        <v>350</v>
      </c>
      <c r="B24" s="1"/>
      <c r="C24" s="1"/>
    </row>
    <row r="25" spans="1:3" ht="18.75">
      <c r="A25" s="1" t="s">
        <v>661</v>
      </c>
      <c r="B25" s="1"/>
      <c r="C25" s="4"/>
    </row>
    <row r="26" spans="1:3" ht="18.75">
      <c r="A26" s="1" t="s">
        <v>120</v>
      </c>
      <c r="C26" s="4" t="s">
        <v>745</v>
      </c>
    </row>
  </sheetData>
  <sheetProtection/>
  <mergeCells count="5">
    <mergeCell ref="A6:C6"/>
    <mergeCell ref="A8:A9"/>
    <mergeCell ref="B8:B9"/>
    <mergeCell ref="B5:C5"/>
    <mergeCell ref="C8:C9"/>
  </mergeCells>
  <printOptions/>
  <pageMargins left="0.7874015748031497" right="0.3937007874015748" top="0.3937007874015748" bottom="0.3937007874015748" header="0.3937007874015748" footer="0.3937007874015748"/>
  <pageSetup fitToHeight="0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2023-11-08T08:38:48Z</cp:lastPrinted>
  <dcterms:created xsi:type="dcterms:W3CDTF">1996-10-08T23:32:33Z</dcterms:created>
  <dcterms:modified xsi:type="dcterms:W3CDTF">2023-11-08T08:38:50Z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